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defaultThemeVersion="124226"/>
  <xr:revisionPtr revIDLastSave="0" documentId="13_ncr:1_{C48C26B9-6D97-414E-954C-03AB53091907}" xr6:coauthVersionLast="45" xr6:coauthVersionMax="46" xr10:uidLastSave="{00000000-0000-0000-0000-000000000000}"/>
  <bookViews>
    <workbookView xWindow="-120" yWindow="-120" windowWidth="29040" windowHeight="15840" xr2:uid="{00000000-000D-0000-FFFF-FFFF00000000}"/>
  </bookViews>
  <sheets>
    <sheet name="Поселение" sheetId="2" r:id="rId1"/>
  </sheets>
  <definedNames>
    <definedName name="_xlnm._FilterDatabase" localSheetId="0" hidden="1">Поселение!$A$5:$S$11</definedName>
    <definedName name="_xlnm.Print_Titles" localSheetId="0">Поселение!$5:$11</definedName>
    <definedName name="_xlnm.Print_Area" localSheetId="0">Поселение!$A$1:$S$69</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14" i="2" l="1"/>
  <c r="O14" i="2"/>
  <c r="P14" i="2"/>
  <c r="Q14" i="2"/>
  <c r="R14" i="2"/>
  <c r="M14" i="2"/>
  <c r="N22" i="2"/>
  <c r="O22" i="2"/>
  <c r="P22" i="2"/>
  <c r="Q22" i="2"/>
  <c r="R22" i="2"/>
  <c r="M22" i="2"/>
  <c r="R23" i="2" l="1"/>
  <c r="R40" i="2"/>
  <c r="R42" i="2"/>
  <c r="R44" i="2"/>
  <c r="R48" i="2"/>
  <c r="R52" i="2"/>
  <c r="R55" i="2"/>
  <c r="R57" i="2"/>
  <c r="R62" i="2" l="1"/>
  <c r="Q17" i="2"/>
  <c r="P17" i="2"/>
  <c r="O17" i="2"/>
  <c r="N42" i="2"/>
  <c r="N39" i="2" s="1"/>
  <c r="M42" i="2"/>
  <c r="N60" i="2"/>
  <c r="N59" i="2" s="1"/>
  <c r="N58" i="2" s="1"/>
  <c r="O60" i="2"/>
  <c r="P60" i="2"/>
  <c r="P59" i="2" s="1"/>
  <c r="P58" i="2" s="1"/>
  <c r="Q60" i="2"/>
  <c r="Q59" i="2" s="1"/>
  <c r="Q58" i="2" s="1"/>
  <c r="R60" i="2"/>
  <c r="R59" i="2" s="1"/>
  <c r="R58" i="2" s="1"/>
  <c r="O59" i="2"/>
  <c r="O58" i="2" s="1"/>
  <c r="N56" i="2"/>
  <c r="O56" i="2"/>
  <c r="P56" i="2"/>
  <c r="Q56" i="2"/>
  <c r="R56" i="2"/>
  <c r="N54" i="2"/>
  <c r="O54" i="2"/>
  <c r="P54" i="2"/>
  <c r="Q54" i="2"/>
  <c r="R54" i="2"/>
  <c r="N51" i="2"/>
  <c r="N50" i="2" s="1"/>
  <c r="O51" i="2"/>
  <c r="O50" i="2" s="1"/>
  <c r="P51" i="2"/>
  <c r="P50" i="2" s="1"/>
  <c r="Q51" i="2"/>
  <c r="Q50" i="2" s="1"/>
  <c r="R51" i="2"/>
  <c r="R50" i="2" s="1"/>
  <c r="O39" i="2"/>
  <c r="P39" i="2"/>
  <c r="Q39" i="2"/>
  <c r="R39" i="2"/>
  <c r="N19" i="2"/>
  <c r="O19" i="2"/>
  <c r="P19" i="2"/>
  <c r="Q19" i="2"/>
  <c r="R19" i="2"/>
  <c r="R17" i="2" l="1"/>
  <c r="R13" i="2" s="1"/>
  <c r="O53" i="2"/>
  <c r="Q53" i="2"/>
  <c r="P53" i="2"/>
  <c r="R53" i="2"/>
  <c r="N53" i="2"/>
  <c r="M19" i="2"/>
  <c r="M51" i="2"/>
  <c r="M50" i="2" s="1"/>
  <c r="M54" i="2"/>
  <c r="M56" i="2"/>
  <c r="M60" i="2"/>
  <c r="M59" i="2" s="1"/>
  <c r="M58" i="2" s="1"/>
  <c r="R12" i="2" l="1"/>
  <c r="N13" i="2"/>
  <c r="N12" i="2" s="1"/>
  <c r="P13" i="2"/>
  <c r="P12" i="2" s="1"/>
  <c r="Q13" i="2"/>
  <c r="Q12" i="2" s="1"/>
  <c r="M13" i="2"/>
  <c r="O13" i="2"/>
  <c r="O12" i="2" s="1"/>
  <c r="M53" i="2"/>
  <c r="M39" i="2"/>
  <c r="M12" i="2" l="1"/>
</calcChain>
</file>

<file path=xl/sharedStrings.xml><?xml version="1.0" encoding="utf-8"?>
<sst xmlns="http://schemas.openxmlformats.org/spreadsheetml/2006/main" count="555" uniqueCount="194">
  <si>
    <t/>
  </si>
  <si>
    <t>Наименование полномочия, расходного обязательства</t>
  </si>
  <si>
    <t>Код строки</t>
  </si>
  <si>
    <t>Правовое основание финансового обеспечения расходного полномочия субъекта Российской Федерации</t>
  </si>
  <si>
    <t>Код расхода по БК</t>
  </si>
  <si>
    <t>Объем средств на исполнение расходного обязательства</t>
  </si>
  <si>
    <t>Всего</t>
  </si>
  <si>
    <t>наименование, номер и дата</t>
  </si>
  <si>
    <t>номер статьи (подстатьи), пункта (подпункта)</t>
  </si>
  <si>
    <t>дата вступления в силу, срок действия</t>
  </si>
  <si>
    <t>номер пункта, подпункта</t>
  </si>
  <si>
    <t>раздел
подраздел</t>
  </si>
  <si>
    <t>утвержденные бюджетные назначения</t>
  </si>
  <si>
    <t>исполнено</t>
  </si>
  <si>
    <t>1</t>
  </si>
  <si>
    <t>2</t>
  </si>
  <si>
    <t>3</t>
  </si>
  <si>
    <t>4</t>
  </si>
  <si>
    <t>5</t>
  </si>
  <si>
    <t>Федеральный закон № 131-ФЗ Об общих принципах организации местного самоуправления в Российской Федерации от 06.10.2003</t>
  </si>
  <si>
    <t>01.01.2006 - 01.01.2099</t>
  </si>
  <si>
    <t>в целом</t>
  </si>
  <si>
    <t>0113|</t>
  </si>
  <si>
    <t>Федеральный закон № 178-ФЗ О приватизации государственного и муниципального имущества от 21.12.2001</t>
  </si>
  <si>
    <t>ст.6 п.2</t>
  </si>
  <si>
    <t>13.05.2009 - 01.01.2099</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</si>
  <si>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</si>
  <si>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0409|</t>
  </si>
  <si>
    <t>ст.15 ч.1 п.5</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</si>
  <si>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</si>
  <si>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</si>
  <si>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0309|</t>
  </si>
  <si>
    <t>ст.8 п.2</t>
  </si>
  <si>
    <t>осуществление мероприятий по обеспечению безопасности людей на водных объектах, охране их жизни и здоровья</t>
  </si>
  <si>
    <t>Федеральный закон № 7-ФЗ О некоммерческих организациях от 12.01.1996</t>
  </si>
  <si>
    <t>24.01.1996 - 01.01.2099</t>
  </si>
  <si>
    <t>не установлено</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</si>
  <si>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</si>
  <si>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участие в предупреждении и ликвидации последствий чрезвычайных ситуаций в границах сельского поселения</t>
  </si>
  <si>
    <t>ст.15 ч.4</t>
  </si>
  <si>
    <t>0502|</t>
  </si>
  <si>
    <t>организация ритуальных услуг и содержание мест захоронения</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</si>
  <si>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</si>
  <si>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</si>
  <si>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ст.17 ч.1 п.9</t>
  </si>
  <si>
    <t>Закон РМ № 48-З
 О регулировании отношений в сфере муниципальной службы
 от 08.06.2007</t>
  </si>
  <si>
    <t>ст.34 ч.9</t>
  </si>
  <si>
    <t>Федеральный закон № 25-ФЗ О муниципальной службе в Российской Федерации от 02.03.2007</t>
  </si>
  <si>
    <t>ст.34</t>
  </si>
  <si>
    <t>01.06.2007 - 01.01.2099</t>
  </si>
  <si>
    <t>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</si>
  <si>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1301|</t>
  </si>
  <si>
    <t>ст.53</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</si>
  <si>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</si>
  <si>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ст. 9.2 п.6</t>
  </si>
  <si>
    <t>ст.2</t>
  </si>
  <si>
    <t>ст.17 ч.1 п.3</t>
  </si>
  <si>
    <t>предоставление доплаты за выслугу лет к трудовой пенсии муниципальным служащим за счет средств местного бюджета</t>
  </si>
  <si>
    <t>Закон РМ № 30-З
 О муниципальной службе в Республике Мордовия
 от 08.06.1999</t>
  </si>
  <si>
    <t>ст.30</t>
  </si>
  <si>
    <t>1001|</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</si>
  <si>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</si>
  <si>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резервные фонды администрации муниципальных образований</t>
  </si>
  <si>
    <t>0111|</t>
  </si>
  <si>
    <t>за счет субвенций, предоставленных из федерального бюджета, всего</t>
  </si>
  <si>
    <t>за счет субвенций, предоставленных из бюджета субъекта Российской Федерации, всего</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</si>
  <si>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</si>
  <si>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Закон РМ № 45-З Об административных комиссиях в Республике Мордовия от 17.10.2002</t>
  </si>
  <si>
    <t>05.11.2002 - 01.01.2099</t>
  </si>
  <si>
    <t>0104|</t>
  </si>
  <si>
    <t>Закон РМ № 4-З О межбюджетных отношениях в Республике Мордовия от 21.02.2008</t>
  </si>
  <si>
    <t>22.02.2008 - 01.01.2099</t>
  </si>
  <si>
    <t>по предоставлению иных межбюджетных трансфертов, всего</t>
  </si>
  <si>
    <t>ст.7 п.2</t>
  </si>
  <si>
    <t>0603|</t>
  </si>
  <si>
    <t>0503|</t>
  </si>
  <si>
    <t>9999|</t>
  </si>
  <si>
    <t>на осуществление воинского учета на территориях, на которых отсутствуют структурные подразделения военных комиссариатов</t>
  </si>
  <si>
    <t>ст.14 ч.1 п.3</t>
  </si>
  <si>
    <t>ст.14 ч.1 п.19</t>
  </si>
  <si>
    <t>0102|0104|</t>
  </si>
  <si>
    <t>ст. 14.1 ч.2</t>
  </si>
  <si>
    <t>0104|0203|</t>
  </si>
  <si>
    <t>0203|</t>
  </si>
  <si>
    <t>Федеральный закон № 53-ФЗ О воинской обязанности и военной службе от 28.03.1998</t>
  </si>
  <si>
    <t>02.04.1998 - 01.01.2099</t>
  </si>
  <si>
    <t>Закон РМ № 15-З Об утверждении Методики распределения из республиканского бюджета Республики Мордовия субвенции на осуществление государственных полномочий по первичному воинскому учету на территориях, на которых отсутствуют военные комиссариаты, предоставляемой за счет субвенции республиканскому бюджету Республики Мордовия из федерального бюджета от 12.03.2010</t>
  </si>
  <si>
    <t>16.03.2010 - 01.01.2099</t>
  </si>
  <si>
    <t>ст.15.1 п.1</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</si>
  <si>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</si>
  <si>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t>
  </si>
  <si>
    <t>0102|0104|0111|0113|0203|0309|0405|0406|0409|0501|0502|0503|0603|0801|0804|1001|1301|9999|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</si>
  <si>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</si>
  <si>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t>
  </si>
  <si>
    <t>0104|0113|0309|0406|0409|0501|0502|0503|0603|</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</si>
  <si>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</si>
  <si>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5.1.1.</t>
  </si>
  <si>
    <t>владение, пользование и распоряжение имуществом, находящимся в муниципальной собственности сельского поселения</t>
  </si>
  <si>
    <t>5.1.1.3.</t>
  </si>
  <si>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</si>
  <si>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5.1.1.11.</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</si>
  <si>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</si>
  <si>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5.1.2.</t>
  </si>
  <si>
    <t>5.1.2.12.</t>
  </si>
  <si>
    <t>ст.14 ч.3</t>
  </si>
  <si>
    <t>Закон РМ № 83-З
 О закреплении отдельных вопросов местного значения за сельскими поселениями в Республике Мордовия
 от 12.11.2014</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</si>
  <si>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</si>
  <si>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</si>
  <si>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</si>
  <si>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5.1.3.</t>
  </si>
  <si>
    <t>5.1.3.3.</t>
  </si>
  <si>
    <t>5.1.3.22.</t>
  </si>
  <si>
    <t>ст.15 ч.1 п.14</t>
  </si>
  <si>
    <t>5.1.3.31.</t>
  </si>
  <si>
    <t>ст.15 ч.1 п. 19.3</t>
  </si>
  <si>
    <t>5.1.3.35.</t>
  </si>
  <si>
    <t>ст.15 ч.1 п.24</t>
  </si>
  <si>
    <t>5.1.3.44.</t>
  </si>
  <si>
    <t>ст.15 ч.1 п.28</t>
  </si>
  <si>
    <t>5.1.3.65.</t>
  </si>
  <si>
    <t>ст.14 ч.4</t>
  </si>
  <si>
    <t>5.1.3.68.</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</si>
  <si>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</si>
  <si>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5.2.</t>
  </si>
  <si>
    <t>5.2.1.</t>
  </si>
  <si>
    <t>5.2.2.</t>
  </si>
  <si>
    <t>5.2.4.</t>
  </si>
  <si>
    <t>5.2.8.</t>
  </si>
  <si>
    <t>5.2.23.</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</si>
  <si>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</si>
  <si>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5.3.</t>
  </si>
  <si>
    <t>5.3.4.</t>
  </si>
  <si>
    <t>5.3.4.1.</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</si>
  <si>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</si>
  <si>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t>
  </si>
  <si>
    <t>5.4.1.</t>
  </si>
  <si>
    <t>5.4.1.3.</t>
  </si>
  <si>
    <t>5.4.2.</t>
  </si>
  <si>
    <t>5.4.2.39.</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</si>
  <si>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</si>
  <si>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t>
  </si>
  <si>
    <t>5.6.2.</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</si>
  <si>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</si>
  <si>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t>
  </si>
  <si>
    <t>Иные межбюджетные на 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</si>
  <si>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5.6.2.1.1.</t>
  </si>
  <si>
    <t>Условно утвержденные расходы на первый и второй годы планового периода в соответствии с решением о местном бюджете сельского поселения</t>
  </si>
  <si>
    <t>5.7.</t>
  </si>
  <si>
    <t>Нормативно правовые акты, договоры, соглашения Российской Федерации</t>
  </si>
  <si>
    <t>Нормативные правовые акты, договоры, соглашения субъекта Российской Федерации</t>
  </si>
  <si>
    <t>Нормативное правовое регулирование, определяющее финансовое обеспечение и порядок расходования средств</t>
  </si>
  <si>
    <t>Примечание</t>
  </si>
  <si>
    <t>СВОД РЕЕСТРОВ РАСХОДНЫХ ОБЯЗАТЕЛЬСТВ МУНИЦИПАЛЬНЫХ ОБРАЗОВАНИЙ,
ВХОДЯЩИХ В СОСТАВ ЧАМЗИНСКОГО МУНИЦИПАЛЬНОГО РАЙОНА РЕСПУБЛИКИ МОРДОВИЯ</t>
  </si>
  <si>
    <t>(подпись)</t>
  </si>
  <si>
    <t>(расшифровка подписи)</t>
  </si>
  <si>
    <t>Исполнитель:</t>
  </si>
  <si>
    <t>0113|0406|</t>
  </si>
  <si>
    <t>0113|0503|0603|</t>
  </si>
  <si>
    <t>5.1.2.19.</t>
  </si>
  <si>
    <t>0309|0503|</t>
  </si>
  <si>
    <t>5.1.3.51.</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</si>
  <si>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</si>
  <si>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 xml:space="preserve">Федеральный закон № 131-ФЗ "Об общих принципах организации местного самоуправления в Российской Федерации" от 06.10.2003 </t>
  </si>
  <si>
    <t>(ст.14 ч.4 )</t>
  </si>
  <si>
    <t>(ст.15 ч.4 )</t>
  </si>
  <si>
    <t>0104|0113|0409|0502|0503|0603|</t>
  </si>
  <si>
    <t>0102|0104|0113|1001|1301|</t>
  </si>
  <si>
    <t>Единица измерения: тыс руб (с точностью до первого десятичного знака)</t>
  </si>
  <si>
    <t>Консультант бюджетного отдела</t>
  </si>
  <si>
    <t>Дата подписания: 18.04.2021 г.</t>
  </si>
  <si>
    <t>отчетный
 2020 г.</t>
  </si>
  <si>
    <t>текущий
2021 г.</t>
  </si>
  <si>
    <t>очередной 2022 г.</t>
  </si>
  <si>
    <t>2023 г.</t>
  </si>
  <si>
    <t>2024 г.</t>
  </si>
  <si>
    <t>плановый период</t>
  </si>
  <si>
    <t>Нормативные правовые акты, договоры, соглашения муниципального образования</t>
  </si>
  <si>
    <t>Глава Отрадненского сельского поселения Чамзинского мунципального района Республики Мордовия</t>
  </si>
  <si>
    <t>Кудрявкина В.В.</t>
  </si>
  <si>
    <t>Киреева Т.Ю.</t>
  </si>
  <si>
    <t>Наименование субъекта бюджетного планирования: Отрадненское сельское поселение Чамзинского мунципального района Республики Мордовия</t>
  </si>
  <si>
    <t>Постановление Администрации Отрадненского сельского поселения № 60 от 30.12.2019г «Об утверждении муниципальной Программы «Благоустройство территории Отрадненского сельского поселения Чамзинского муниципального района на 2020-2025 годы»</t>
  </si>
  <si>
    <t>организация благоустройства территории сельского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</si>
  <si>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5.1.1.12.</t>
  </si>
  <si>
    <t>постановление Администрации Отрадненского сельского поселения № 58 от 30.12.2019г «Развитие автомобильных дорог в Отрадненском сельском поселении Чамзинского муниципального района на 2020-2025гг.»</t>
  </si>
  <si>
    <t>Постановление Администрации Отрадненского сельского поселения  № 59 от 30.12.2019 г «Об утверждении Муниципальной программы "Охрана окружающей среды и повышение экологической безопасности Отрадненского сельского поселения Чамзинского муниципального района Республики Мордовия на 2020 - 2025 годы"</t>
  </si>
  <si>
    <t>Решение Совета депутатов Отрадненского сельского поселения от 07.04.2015г. №115 "О принятии Отрадненским сельским поселением полномочий Чамзинского муниципального района по осуществлению мероприятий по обеспечению безопасности людей на водных объектах, охране их жизни и здоровья"</t>
  </si>
  <si>
    <t>Решение Совета депутатов Отрадненского сельского поселения от 07.04.2015г. №119 "О принятии Отрадненским сельским поселением полномочий Чамзинского муниципального района по осуществление в пределах, установленных водным законодательством Российской Федерации, полномочий собственника водных объектов, информированию населения об ограничениях их использования"</t>
  </si>
  <si>
    <t>Решение Совета депутатов Отрадненского сельского поселения от 07.04.2015г. №118 "О принятии Отрадненским сельским поселением полномочий Чамзинского муниципального района по созданию условий для массового отдыха жителей поселения и организации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</si>
  <si>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Решение Совета депутатов Отрадненского сельского поселения от 07.04.2015г. №116 "О принятии Отрадненским сельским поселением полномочий Чамзинского муниципального района по осуществлению мероприятий по утверждение генеральных планов сельского поселения, правил землепользования и застройки, местных нормативов градостроительного проектирования поселения, осуществлению муниципального земельного контроля в границах поселения"</t>
  </si>
  <si>
    <t>Постановление Администрации Отрадненского сельского поселения № 56 от 30.12.2019 года «Об утверждении муниципальной программы «Развитие муниципальной службы в Отрадненском сельском поселении Чамзинского муниципального района Республики Мордовия (2020-2025годы)»</t>
  </si>
  <si>
    <t xml:space="preserve">Постановление Администрации Отрадненского сельского поселения от 30.12.2019г № 61 «Об утверждении муниципальной программы повышения эффективности управления муниципальными финансами в Отрадненском сельском поселении Чамзинского муниципального района Республики Мордовия на 2020 - 2025 годы» </t>
  </si>
  <si>
    <t>Постановление Правительства РМ № 106 "Об утверждении порядков расходования и учета средств,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t>
  </si>
  <si>
    <t>Решение Совета депутатов Отрадненского сельского поселения от 10.05.2017 года №34 "О передаче осуществления части полномочий Отрадненского сельского поселения Чамзинскому муниципальному району по вопросам составления проекта бюджета, учета исполнения бюджета, осуществления контроля за его исполнением, составления отчета об исполнении бюджета"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</si>
</sst>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0"/>
      <color rgb="FF000000"/>
      <name val="Times New Roman"/>
    </font>
    <font>
      <b/>
      <sz val="9"/>
      <color rgb="FF000000"/>
      <name val="Trebuchet MS"/>
      <family val="2"/>
      <charset val="204"/>
    </font>
    <font>
      <sz val="9"/>
      <color rgb="FF000000"/>
      <name val="Trebuchet MS"/>
      <family val="2"/>
      <charset val="204"/>
    </font>
    <font>
      <sz val="9"/>
      <color rgb="FF000000"/>
      <name val="Times New Roman"/>
      <family val="1"/>
      <charset val="204"/>
    </font>
    <font>
      <sz val="9"/>
      <color rgb="FF000000"/>
      <name val="Times New Roman"/>
      <family val="1"/>
      <charset val="204"/>
    </font>
    <font>
      <sz val="10"/>
      <color rgb="FF000000"/>
      <name val="Times New Roman"/>
      <family val="1"/>
      <charset val="204"/>
    </font>
    <font>
      <sz val="8"/>
      <color rgb="FF000000"/>
      <name val="Times New Roman"/>
      <family val="1"/>
      <charset val="204"/>
    </font>
    <font>
      <u/>
      <sz val="10"/>
      <color theme="10"/>
      <name val="Times New Roman"/>
      <family val="1"/>
      <charset val="204"/>
    </font>
    <font>
      <sz val="9"/>
      <color theme="1"/>
      <name val="Times New Roman"/>
      <family val="1"/>
      <charset val="204"/>
    </font>
  </fonts>
  <fills count="2">
    <fill>
      <patternFill patternType="none"/>
    </fill>
    <fill>
      <patternFill patternType="gray125"/>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indexed="64"/>
      </bottom>
      <diagonal/>
    </border>
    <border>
      <left/>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s>
  <cellStyleXfs count="2">
    <xf numFmtId="0" fontId="0" fillId="0" borderId="0">
      <alignment vertical="top" wrapText="1"/>
    </xf>
    <xf numFmtId="0" fontId="7" fillId="0" borderId="0" applyNumberFormat="0" applyFill="0" applyBorder="0" applyAlignment="0" applyProtection="0">
      <alignment vertical="top" wrapText="1"/>
    </xf>
  </cellStyleXfs>
  <cellXfs count="57">
    <xf numFmtId="0" fontId="0" fillId="0" borderId="0" xfId="0" applyFont="1" applyFill="1" applyAlignment="1">
      <alignment vertical="top" wrapText="1"/>
    </xf>
    <xf numFmtId="164" fontId="3" fillId="0" borderId="1" xfId="0" applyNumberFormat="1"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164" fontId="0" fillId="0" borderId="0" xfId="0" applyNumberFormat="1"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2" xfId="0" applyFont="1" applyFill="1" applyBorder="1" applyAlignment="1">
      <alignment horizontal="center" vertical="top" wrapText="1"/>
    </xf>
    <xf numFmtId="0" fontId="0" fillId="0" borderId="5" xfId="0" applyFont="1" applyFill="1" applyBorder="1" applyAlignment="1">
      <alignment vertical="top" wrapText="1"/>
    </xf>
    <xf numFmtId="164" fontId="4" fillId="0" borderId="5" xfId="0" applyNumberFormat="1" applyFont="1" applyFill="1" applyBorder="1" applyAlignment="1">
      <alignment horizontal="center" vertical="top" wrapText="1"/>
    </xf>
    <xf numFmtId="0" fontId="4" fillId="0" borderId="5" xfId="0" applyFont="1" applyFill="1" applyBorder="1" applyAlignment="1">
      <alignment vertical="top" wrapText="1"/>
    </xf>
    <xf numFmtId="0" fontId="5" fillId="0" borderId="0" xfId="0"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0" fontId="4" fillId="0" borderId="1" xfId="0" applyFont="1" applyFill="1" applyBorder="1" applyAlignment="1">
      <alignment horizontal="center" vertical="top" wrapText="1"/>
    </xf>
    <xf numFmtId="0" fontId="3" fillId="0" borderId="1" xfId="0" applyFont="1" applyFill="1" applyBorder="1" applyAlignment="1">
      <alignment horizontal="center" vertical="top" wrapText="1"/>
    </xf>
    <xf numFmtId="0" fontId="6" fillId="0" borderId="8" xfId="0" applyFont="1" applyFill="1" applyBorder="1" applyAlignment="1">
      <alignment horizontal="center" vertical="top" wrapText="1"/>
    </xf>
    <xf numFmtId="0" fontId="5" fillId="0" borderId="0" xfId="0" applyFont="1" applyFill="1" applyAlignment="1">
      <alignment horizontal="left" vertical="top" wrapText="1"/>
    </xf>
    <xf numFmtId="0" fontId="0" fillId="0" borderId="7" xfId="0" applyFont="1" applyFill="1" applyBorder="1" applyAlignment="1">
      <alignment horizontal="center" vertical="top" wrapText="1"/>
    </xf>
    <xf numFmtId="0" fontId="5" fillId="0" borderId="7" xfId="0" applyFont="1" applyFill="1" applyBorder="1" applyAlignment="1">
      <alignment horizontal="center" vertical="center" wrapText="1"/>
    </xf>
    <xf numFmtId="0" fontId="0" fillId="0" borderId="7" xfId="0" applyFont="1" applyFill="1" applyBorder="1" applyAlignment="1">
      <alignment horizontal="center" vertical="center" wrapText="1"/>
    </xf>
    <xf numFmtId="0" fontId="0" fillId="0" borderId="0" xfId="0" applyFont="1" applyFill="1" applyAlignment="1">
      <alignment horizontal="lef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4" fillId="0" borderId="6" xfId="0" applyFont="1" applyFill="1" applyBorder="1" applyAlignment="1">
      <alignment horizontal="left" vertical="top" wrapText="1"/>
    </xf>
    <xf numFmtId="0" fontId="4" fillId="0" borderId="9" xfId="0" applyFont="1" applyFill="1" applyBorder="1" applyAlignment="1">
      <alignment horizontal="left" vertical="top" wrapText="1"/>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5" xfId="0" applyFont="1" applyFill="1" applyBorder="1" applyAlignment="1">
      <alignment horizontal="center" vertical="top" wrapText="1"/>
    </xf>
    <xf numFmtId="14" fontId="3" fillId="0" borderId="5" xfId="0" applyNumberFormat="1" applyFont="1" applyFill="1" applyBorder="1" applyAlignment="1">
      <alignment horizontal="center" vertical="top" wrapText="1"/>
    </xf>
    <xf numFmtId="0" fontId="3" fillId="0" borderId="19" xfId="0" applyFont="1" applyBorder="1" applyAlignment="1">
      <alignment horizontal="left" vertical="top" wrapText="1"/>
    </xf>
    <xf numFmtId="0" fontId="3" fillId="0" borderId="19" xfId="0" applyFont="1" applyBorder="1" applyAlignment="1">
      <alignment horizontal="center" vertical="top" wrapText="1"/>
    </xf>
    <xf numFmtId="164" fontId="3" fillId="0" borderId="9" xfId="0" applyNumberFormat="1" applyFont="1" applyFill="1" applyBorder="1" applyAlignment="1">
      <alignment horizontal="center" vertical="top" wrapText="1"/>
    </xf>
    <xf numFmtId="0" fontId="8" fillId="0" borderId="5" xfId="1" applyFont="1" applyFill="1" applyBorder="1" applyAlignment="1">
      <alignment horizontal="center" vertical="top" wrapText="1"/>
    </xf>
    <xf numFmtId="0" fontId="3" fillId="0" borderId="5" xfId="0" applyFont="1" applyBorder="1" applyAlignment="1">
      <alignment horizontal="center" vertical="top" wrapText="1"/>
    </xf>
    <xf numFmtId="14" fontId="3" fillId="0" borderId="5" xfId="0" applyNumberFormat="1" applyFont="1" applyFill="1" applyBorder="1" applyAlignment="1">
      <alignment vertical="top" wrapText="1"/>
    </xf>
    <xf numFmtId="14" fontId="3" fillId="0" borderId="5" xfId="0" applyNumberFormat="1" applyFont="1" applyBorder="1">
      <alignment vertical="top" wrapText="1"/>
    </xf>
    <xf numFmtId="14" fontId="3" fillId="0" borderId="5" xfId="0" applyNumberFormat="1" applyFont="1" applyBorder="1" applyAlignment="1">
      <alignment horizontal="center" vertical="top" wrapText="1"/>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garantf1://892415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A0E07-A372-42CF-8621-7AB27BF71546}">
  <dimension ref="A1:U69"/>
  <sheetViews>
    <sheetView tabSelected="1" view="pageBreakPreview" zoomScale="80" zoomScaleNormal="66" zoomScaleSheetLayoutView="80" workbookViewId="0">
      <pane ySplit="11" topLeftCell="A19" activePane="bottomLeft" state="frozen"/>
      <selection pane="bottomLeft" activeCell="L19" sqref="L19"/>
    </sheetView>
  </sheetViews>
  <sheetFormatPr defaultRowHeight="12.75" x14ac:dyDescent="0.2"/>
  <cols>
    <col min="1" max="1" width="50" customWidth="1"/>
    <col min="2" max="2" width="9.1640625" customWidth="1"/>
    <col min="3" max="3" width="23.33203125" customWidth="1"/>
    <col min="4" max="5" width="12" customWidth="1"/>
    <col min="6" max="6" width="13.5" customWidth="1"/>
    <col min="7" max="8" width="12" customWidth="1"/>
    <col min="9" max="9" width="22.5" customWidth="1"/>
    <col min="10" max="11" width="12" customWidth="1"/>
    <col min="12" max="12" width="16.6640625" customWidth="1"/>
    <col min="13" max="13" width="13.33203125" customWidth="1"/>
    <col min="14" max="15" width="12" customWidth="1"/>
    <col min="16" max="16" width="13.1640625" customWidth="1"/>
    <col min="17" max="18" width="14.1640625" customWidth="1"/>
    <col min="19" max="19" width="16" customWidth="1"/>
    <col min="21" max="21" width="13" bestFit="1" customWidth="1"/>
  </cols>
  <sheetData>
    <row r="1" spans="1:21" x14ac:dyDescent="0.2">
      <c r="A1" t="s">
        <v>0</v>
      </c>
    </row>
    <row r="2" spans="1:21" ht="41.25" customHeight="1" x14ac:dyDescent="0.2">
      <c r="A2" s="28" t="s">
        <v>152</v>
      </c>
      <c r="B2" s="28"/>
      <c r="C2" s="28"/>
      <c r="D2" s="28"/>
      <c r="E2" s="28"/>
      <c r="F2" s="28"/>
      <c r="G2" s="28"/>
      <c r="H2" s="28"/>
      <c r="I2" s="28"/>
      <c r="J2" s="28"/>
      <c r="K2" s="28"/>
      <c r="L2" s="28"/>
      <c r="M2" s="28"/>
      <c r="N2" s="28"/>
      <c r="O2" s="28"/>
      <c r="P2" s="28"/>
      <c r="Q2" s="28"/>
      <c r="R2" s="28"/>
      <c r="S2" s="28"/>
    </row>
    <row r="3" spans="1:21" ht="15" x14ac:dyDescent="0.2">
      <c r="A3" s="29" t="s">
        <v>180</v>
      </c>
      <c r="B3" s="29"/>
      <c r="C3" s="29"/>
      <c r="D3" s="29"/>
      <c r="E3" s="29"/>
      <c r="F3" s="29"/>
      <c r="G3" s="29"/>
      <c r="H3" s="29"/>
      <c r="I3" s="29"/>
      <c r="J3" s="29"/>
      <c r="K3" s="29"/>
      <c r="L3" s="29"/>
      <c r="M3" s="29"/>
      <c r="N3" s="29"/>
      <c r="O3" s="29"/>
      <c r="P3" s="29"/>
      <c r="Q3" s="29"/>
      <c r="R3" s="29"/>
      <c r="S3" s="29"/>
    </row>
    <row r="4" spans="1:21" ht="15" x14ac:dyDescent="0.2">
      <c r="A4" s="30" t="s">
        <v>167</v>
      </c>
      <c r="B4" s="30"/>
      <c r="C4" s="30"/>
      <c r="D4" s="30"/>
      <c r="E4" s="30"/>
      <c r="F4" s="30"/>
      <c r="G4" s="30"/>
      <c r="H4" s="30"/>
      <c r="I4" s="30"/>
      <c r="J4" s="30"/>
      <c r="K4" s="30"/>
      <c r="L4" s="30"/>
      <c r="M4" s="30"/>
      <c r="N4" s="30"/>
      <c r="O4" s="30"/>
      <c r="P4" s="30"/>
      <c r="Q4" s="30"/>
      <c r="R4" s="30"/>
      <c r="S4" s="30"/>
    </row>
    <row r="5" spans="1:21" ht="12.75" customHeight="1" x14ac:dyDescent="0.2">
      <c r="A5" s="31" t="s">
        <v>1</v>
      </c>
      <c r="B5" s="31" t="s">
        <v>2</v>
      </c>
      <c r="C5" s="31" t="s">
        <v>3</v>
      </c>
      <c r="D5" s="31"/>
      <c r="E5" s="31"/>
      <c r="F5" s="31"/>
      <c r="G5" s="31"/>
      <c r="H5" s="31"/>
      <c r="I5" s="31"/>
      <c r="J5" s="31"/>
      <c r="K5" s="31"/>
      <c r="L5" s="31" t="s">
        <v>4</v>
      </c>
      <c r="M5" s="32" t="s">
        <v>5</v>
      </c>
      <c r="N5" s="33"/>
      <c r="O5" s="33"/>
      <c r="P5" s="33"/>
      <c r="Q5" s="33"/>
      <c r="R5" s="34"/>
      <c r="S5" s="31" t="s">
        <v>151</v>
      </c>
    </row>
    <row r="6" spans="1:21" ht="6.75" customHeight="1" x14ac:dyDescent="0.2">
      <c r="A6" s="31" t="s">
        <v>0</v>
      </c>
      <c r="B6" s="31" t="s">
        <v>0</v>
      </c>
      <c r="C6" s="35" t="s">
        <v>150</v>
      </c>
      <c r="D6" s="36"/>
      <c r="E6" s="36"/>
      <c r="F6" s="36"/>
      <c r="G6" s="36"/>
      <c r="H6" s="36"/>
      <c r="I6" s="36"/>
      <c r="J6" s="36"/>
      <c r="K6" s="37"/>
      <c r="L6" s="31" t="s">
        <v>0</v>
      </c>
      <c r="M6" s="35" t="s">
        <v>170</v>
      </c>
      <c r="N6" s="37"/>
      <c r="O6" s="44" t="s">
        <v>171</v>
      </c>
      <c r="P6" s="44" t="s">
        <v>172</v>
      </c>
      <c r="Q6" s="35" t="s">
        <v>175</v>
      </c>
      <c r="R6" s="37"/>
      <c r="S6" s="31" t="s">
        <v>0</v>
      </c>
    </row>
    <row r="7" spans="1:21" ht="24.75" customHeight="1" x14ac:dyDescent="0.2">
      <c r="A7" s="31"/>
      <c r="B7" s="31"/>
      <c r="C7" s="38"/>
      <c r="D7" s="39"/>
      <c r="E7" s="39"/>
      <c r="F7" s="39"/>
      <c r="G7" s="39"/>
      <c r="H7" s="39"/>
      <c r="I7" s="39"/>
      <c r="J7" s="39"/>
      <c r="K7" s="40"/>
      <c r="L7" s="31"/>
      <c r="M7" s="38"/>
      <c r="N7" s="40"/>
      <c r="O7" s="45"/>
      <c r="P7" s="45"/>
      <c r="Q7" s="41"/>
      <c r="R7" s="43"/>
      <c r="S7" s="31"/>
    </row>
    <row r="8" spans="1:21" ht="24.75" customHeight="1" x14ac:dyDescent="0.2">
      <c r="A8" s="31"/>
      <c r="B8" s="31"/>
      <c r="C8" s="41"/>
      <c r="D8" s="42"/>
      <c r="E8" s="42"/>
      <c r="F8" s="42"/>
      <c r="G8" s="42"/>
      <c r="H8" s="42"/>
      <c r="I8" s="42"/>
      <c r="J8" s="42"/>
      <c r="K8" s="43"/>
      <c r="L8" s="31"/>
      <c r="M8" s="41"/>
      <c r="N8" s="43"/>
      <c r="O8" s="46"/>
      <c r="P8" s="46"/>
      <c r="Q8" s="14" t="s">
        <v>173</v>
      </c>
      <c r="R8" s="14" t="s">
        <v>174</v>
      </c>
      <c r="S8" s="31"/>
    </row>
    <row r="9" spans="1:21" ht="32.25" customHeight="1" x14ac:dyDescent="0.2">
      <c r="A9" s="31" t="s">
        <v>0</v>
      </c>
      <c r="B9" s="31" t="s">
        <v>0</v>
      </c>
      <c r="C9" s="31" t="s">
        <v>148</v>
      </c>
      <c r="D9" s="31"/>
      <c r="E9" s="31"/>
      <c r="F9" s="31" t="s">
        <v>149</v>
      </c>
      <c r="G9" s="31"/>
      <c r="H9" s="31"/>
      <c r="I9" s="31" t="s">
        <v>176</v>
      </c>
      <c r="J9" s="31"/>
      <c r="K9" s="31"/>
      <c r="L9" s="31" t="s">
        <v>0</v>
      </c>
      <c r="M9" s="31" t="s">
        <v>6</v>
      </c>
      <c r="N9" s="31"/>
      <c r="O9" s="31" t="s">
        <v>6</v>
      </c>
      <c r="P9" s="31" t="s">
        <v>6</v>
      </c>
      <c r="Q9" s="31" t="s">
        <v>6</v>
      </c>
      <c r="R9" s="31" t="s">
        <v>6</v>
      </c>
      <c r="S9" s="31" t="s">
        <v>0</v>
      </c>
    </row>
    <row r="10" spans="1:21" ht="50.25" customHeight="1" x14ac:dyDescent="0.2">
      <c r="A10" s="31" t="s">
        <v>0</v>
      </c>
      <c r="B10" s="31" t="s">
        <v>0</v>
      </c>
      <c r="C10" s="2" t="s">
        <v>7</v>
      </c>
      <c r="D10" s="2" t="s">
        <v>8</v>
      </c>
      <c r="E10" s="2" t="s">
        <v>9</v>
      </c>
      <c r="F10" s="2" t="s">
        <v>7</v>
      </c>
      <c r="G10" s="2" t="s">
        <v>8</v>
      </c>
      <c r="H10" s="2" t="s">
        <v>9</v>
      </c>
      <c r="I10" s="2" t="s">
        <v>7</v>
      </c>
      <c r="J10" s="2" t="s">
        <v>10</v>
      </c>
      <c r="K10" s="2" t="s">
        <v>9</v>
      </c>
      <c r="L10" s="2" t="s">
        <v>11</v>
      </c>
      <c r="M10" s="2" t="s">
        <v>12</v>
      </c>
      <c r="N10" s="2" t="s">
        <v>13</v>
      </c>
      <c r="O10" s="31" t="s">
        <v>0</v>
      </c>
      <c r="P10" s="31" t="s">
        <v>0</v>
      </c>
      <c r="Q10" s="31" t="s">
        <v>0</v>
      </c>
      <c r="R10" s="31" t="s">
        <v>0</v>
      </c>
      <c r="S10" s="31" t="s">
        <v>0</v>
      </c>
    </row>
    <row r="11" spans="1:21" x14ac:dyDescent="0.2">
      <c r="A11" s="3" t="s">
        <v>14</v>
      </c>
      <c r="B11" s="3" t="s">
        <v>15</v>
      </c>
      <c r="C11" s="3" t="s">
        <v>16</v>
      </c>
      <c r="D11" s="3" t="s">
        <v>17</v>
      </c>
      <c r="E11" s="3" t="s">
        <v>18</v>
      </c>
      <c r="F11" s="3">
        <v>6</v>
      </c>
      <c r="G11" s="3">
        <v>7</v>
      </c>
      <c r="H11" s="3">
        <v>8</v>
      </c>
      <c r="I11" s="3">
        <v>9</v>
      </c>
      <c r="J11" s="3">
        <v>10</v>
      </c>
      <c r="K11" s="3">
        <v>11</v>
      </c>
      <c r="L11" s="3">
        <v>12</v>
      </c>
      <c r="M11" s="3">
        <v>13</v>
      </c>
      <c r="N11" s="3">
        <v>14</v>
      </c>
      <c r="O11" s="3">
        <v>15</v>
      </c>
      <c r="P11" s="3">
        <v>16</v>
      </c>
      <c r="Q11" s="3">
        <v>17</v>
      </c>
      <c r="R11" s="15">
        <v>18</v>
      </c>
      <c r="S11" s="3">
        <v>19</v>
      </c>
    </row>
    <row r="12" spans="1:21" ht="72" x14ac:dyDescent="0.2">
      <c r="A12" s="5" t="s">
        <v>89</v>
      </c>
      <c r="B12" s="6" t="s">
        <v>90</v>
      </c>
      <c r="C12" s="6" t="s">
        <v>0</v>
      </c>
      <c r="D12" s="6" t="s">
        <v>0</v>
      </c>
      <c r="E12" s="6" t="s">
        <v>0</v>
      </c>
      <c r="F12" s="6" t="s">
        <v>0</v>
      </c>
      <c r="G12" s="6" t="s">
        <v>0</v>
      </c>
      <c r="H12" s="7" t="s">
        <v>0</v>
      </c>
      <c r="I12" s="8"/>
      <c r="J12" s="8"/>
      <c r="K12" s="8"/>
      <c r="L12" s="6" t="s">
        <v>91</v>
      </c>
      <c r="M12" s="1">
        <f>M13+M39+M50+M53+M58+M62</f>
        <v>6923.4</v>
      </c>
      <c r="N12" s="1">
        <f>N13+N39+N50+N53+N58+N62</f>
        <v>6282.4000000000005</v>
      </c>
      <c r="O12" s="1">
        <f>O13+O39+O50+O53+O58+O62</f>
        <v>2045.3999999999999</v>
      </c>
      <c r="P12" s="1">
        <f>P13+P39+P50+P53+P58+P62</f>
        <v>1764.5</v>
      </c>
      <c r="Q12" s="1">
        <f>Q13+Q39+Q50+Q53+Q58+Q62</f>
        <v>1823.2999999999997</v>
      </c>
      <c r="R12" s="1">
        <f>R13+R39+R50+R53+R58+R62</f>
        <v>1978.9279999999999</v>
      </c>
      <c r="S12" s="10"/>
      <c r="U12" s="4"/>
    </row>
    <row r="13" spans="1:21" ht="48.75" customHeight="1" x14ac:dyDescent="0.2">
      <c r="A13" s="5" t="s">
        <v>92</v>
      </c>
      <c r="B13" s="6" t="s">
        <v>93</v>
      </c>
      <c r="C13" s="6" t="s">
        <v>0</v>
      </c>
      <c r="D13" s="6" t="s">
        <v>0</v>
      </c>
      <c r="E13" s="6" t="s">
        <v>0</v>
      </c>
      <c r="F13" s="6" t="s">
        <v>0</v>
      </c>
      <c r="G13" s="6" t="s">
        <v>0</v>
      </c>
      <c r="H13" s="7" t="s">
        <v>0</v>
      </c>
      <c r="I13" s="8"/>
      <c r="J13" s="8"/>
      <c r="K13" s="8"/>
      <c r="L13" s="6" t="s">
        <v>94</v>
      </c>
      <c r="M13" s="1">
        <f>M14+M19+M22</f>
        <v>5173.1999999999989</v>
      </c>
      <c r="N13" s="1">
        <f t="shared" ref="N13:R13" si="0">N14+N19+N22</f>
        <v>4703.1000000000004</v>
      </c>
      <c r="O13" s="1">
        <f t="shared" si="0"/>
        <v>715.5</v>
      </c>
      <c r="P13" s="1">
        <f t="shared" si="0"/>
        <v>784.90000000000009</v>
      </c>
      <c r="Q13" s="1">
        <f t="shared" si="0"/>
        <v>786.8</v>
      </c>
      <c r="R13" s="1">
        <f t="shared" si="0"/>
        <v>595.06400000000008</v>
      </c>
      <c r="S13" s="10"/>
      <c r="T13" s="4"/>
      <c r="U13" s="4"/>
    </row>
    <row r="14" spans="1:21" ht="36.75" customHeight="1" x14ac:dyDescent="0.2">
      <c r="A14" s="5" t="s">
        <v>95</v>
      </c>
      <c r="B14" s="6" t="s">
        <v>96</v>
      </c>
      <c r="C14" s="6" t="s">
        <v>0</v>
      </c>
      <c r="D14" s="6" t="s">
        <v>0</v>
      </c>
      <c r="E14" s="6" t="s">
        <v>0</v>
      </c>
      <c r="F14" s="6" t="s">
        <v>0</v>
      </c>
      <c r="G14" s="6" t="s">
        <v>0</v>
      </c>
      <c r="H14" s="7" t="s">
        <v>0</v>
      </c>
      <c r="I14" s="8"/>
      <c r="J14" s="8"/>
      <c r="K14" s="8"/>
      <c r="L14" s="6" t="s">
        <v>157</v>
      </c>
      <c r="M14" s="1">
        <f>M15+M17+M18</f>
        <v>2237.9999999999995</v>
      </c>
      <c r="N14" s="1">
        <f t="shared" ref="N14:R14" si="1">N15+N17+N18</f>
        <v>2214.1999999999998</v>
      </c>
      <c r="O14" s="1">
        <f t="shared" si="1"/>
        <v>292</v>
      </c>
      <c r="P14" s="1">
        <f t="shared" si="1"/>
        <v>342.8</v>
      </c>
      <c r="Q14" s="1">
        <f t="shared" si="1"/>
        <v>335.7</v>
      </c>
      <c r="R14" s="1">
        <f t="shared" si="1"/>
        <v>160.36799999999999</v>
      </c>
      <c r="S14" s="10"/>
    </row>
    <row r="15" spans="1:21" ht="72.75" customHeight="1" x14ac:dyDescent="0.2">
      <c r="A15" s="24" t="s">
        <v>97</v>
      </c>
      <c r="B15" s="25" t="s">
        <v>98</v>
      </c>
      <c r="C15" s="6" t="s">
        <v>19</v>
      </c>
      <c r="D15" s="6" t="s">
        <v>78</v>
      </c>
      <c r="E15" s="6" t="s">
        <v>20</v>
      </c>
      <c r="F15" s="6" t="s">
        <v>0</v>
      </c>
      <c r="G15" s="6" t="s">
        <v>0</v>
      </c>
      <c r="H15" s="7" t="s">
        <v>0</v>
      </c>
      <c r="I15" s="8"/>
      <c r="J15" s="8"/>
      <c r="K15" s="8"/>
      <c r="L15" s="6" t="s">
        <v>156</v>
      </c>
      <c r="M15" s="1">
        <v>84.2</v>
      </c>
      <c r="N15" s="1">
        <v>84.2</v>
      </c>
      <c r="O15" s="9">
        <v>0</v>
      </c>
      <c r="P15" s="9">
        <v>0</v>
      </c>
      <c r="Q15" s="9">
        <v>0</v>
      </c>
      <c r="R15" s="9">
        <v>0</v>
      </c>
      <c r="S15" s="10"/>
    </row>
    <row r="16" spans="1:21" ht="60" x14ac:dyDescent="0.2">
      <c r="A16" s="24" t="s">
        <v>0</v>
      </c>
      <c r="B16" s="25" t="s">
        <v>0</v>
      </c>
      <c r="C16" s="6" t="s">
        <v>23</v>
      </c>
      <c r="D16" s="6" t="s">
        <v>24</v>
      </c>
      <c r="E16" s="6" t="s">
        <v>25</v>
      </c>
      <c r="F16" s="6" t="s">
        <v>0</v>
      </c>
      <c r="G16" s="6" t="s">
        <v>0</v>
      </c>
      <c r="H16" s="7" t="s">
        <v>0</v>
      </c>
      <c r="I16" s="8"/>
      <c r="J16" s="8"/>
      <c r="K16" s="8"/>
      <c r="L16" s="6" t="s">
        <v>0</v>
      </c>
      <c r="M16" s="1" t="s">
        <v>0</v>
      </c>
      <c r="N16" s="1" t="s">
        <v>0</v>
      </c>
      <c r="O16" s="9"/>
      <c r="P16" s="9"/>
      <c r="Q16" s="9"/>
      <c r="R16" s="9"/>
      <c r="S16" s="10"/>
    </row>
    <row r="17" spans="1:19" ht="187.5" customHeight="1" x14ac:dyDescent="0.2">
      <c r="A17" s="5" t="s">
        <v>99</v>
      </c>
      <c r="B17" s="6" t="s">
        <v>100</v>
      </c>
      <c r="C17" s="6" t="s">
        <v>19</v>
      </c>
      <c r="D17" s="6" t="s">
        <v>79</v>
      </c>
      <c r="E17" s="6" t="s">
        <v>20</v>
      </c>
      <c r="F17" s="6" t="s">
        <v>0</v>
      </c>
      <c r="G17" s="6" t="s">
        <v>0</v>
      </c>
      <c r="H17" s="7" t="s">
        <v>0</v>
      </c>
      <c r="I17" s="47" t="s">
        <v>181</v>
      </c>
      <c r="J17" s="47" t="s">
        <v>21</v>
      </c>
      <c r="K17" s="48">
        <v>43829</v>
      </c>
      <c r="L17" s="6" t="s">
        <v>75</v>
      </c>
      <c r="M17" s="1">
        <v>2103.6999999999998</v>
      </c>
      <c r="N17" s="1">
        <v>2079.9</v>
      </c>
      <c r="O17" s="9">
        <f>9+9.2+136</f>
        <v>154.19999999999999</v>
      </c>
      <c r="P17" s="9">
        <f>130.4+212.4</f>
        <v>342.8</v>
      </c>
      <c r="Q17" s="9">
        <f>129.6+206.1</f>
        <v>335.7</v>
      </c>
      <c r="R17" s="9">
        <f>O17*1.04</f>
        <v>160.36799999999999</v>
      </c>
      <c r="S17" s="10"/>
    </row>
    <row r="18" spans="1:19" ht="136.5" customHeight="1" x14ac:dyDescent="0.2">
      <c r="A18" s="49" t="s">
        <v>182</v>
      </c>
      <c r="B18" s="50" t="s">
        <v>183</v>
      </c>
      <c r="C18" s="50" t="s">
        <v>19</v>
      </c>
      <c r="D18" s="50" t="s">
        <v>79</v>
      </c>
      <c r="E18" s="50" t="s">
        <v>20</v>
      </c>
      <c r="F18" s="50"/>
      <c r="G18" s="50"/>
      <c r="H18" s="50"/>
      <c r="I18" s="47" t="s">
        <v>184</v>
      </c>
      <c r="J18" s="47" t="s">
        <v>21</v>
      </c>
      <c r="K18" s="48">
        <v>43829</v>
      </c>
      <c r="L18" s="17" t="s">
        <v>27</v>
      </c>
      <c r="M18" s="1">
        <v>50.1</v>
      </c>
      <c r="N18" s="1">
        <v>50.1</v>
      </c>
      <c r="O18" s="9">
        <v>137.80000000000001</v>
      </c>
      <c r="P18" s="9">
        <v>0</v>
      </c>
      <c r="Q18" s="9">
        <v>0</v>
      </c>
      <c r="R18" s="9">
        <v>0</v>
      </c>
      <c r="S18" s="10"/>
    </row>
    <row r="19" spans="1:19" ht="75" customHeight="1" x14ac:dyDescent="0.2">
      <c r="A19" s="12" t="s">
        <v>101</v>
      </c>
      <c r="B19" s="13" t="s">
        <v>102</v>
      </c>
      <c r="C19" s="13" t="s">
        <v>0</v>
      </c>
      <c r="D19" s="13" t="s">
        <v>0</v>
      </c>
      <c r="E19" s="13" t="s">
        <v>0</v>
      </c>
      <c r="F19" s="13" t="s">
        <v>0</v>
      </c>
      <c r="G19" s="13" t="s">
        <v>0</v>
      </c>
      <c r="H19" s="7" t="s">
        <v>0</v>
      </c>
      <c r="I19" s="8"/>
      <c r="J19" s="8"/>
      <c r="K19" s="8"/>
      <c r="L19" s="13" t="s">
        <v>159</v>
      </c>
      <c r="M19" s="1">
        <f>M20+M21</f>
        <v>0</v>
      </c>
      <c r="N19" s="1">
        <f t="shared" ref="N19:R19" si="2">N20+N21</f>
        <v>0</v>
      </c>
      <c r="O19" s="51">
        <f t="shared" si="2"/>
        <v>0</v>
      </c>
      <c r="P19" s="51">
        <f t="shared" si="2"/>
        <v>0</v>
      </c>
      <c r="Q19" s="51">
        <f t="shared" si="2"/>
        <v>0</v>
      </c>
      <c r="R19" s="51">
        <f t="shared" si="2"/>
        <v>0</v>
      </c>
      <c r="S19" s="10"/>
    </row>
    <row r="20" spans="1:19" ht="150" customHeight="1" x14ac:dyDescent="0.2">
      <c r="A20" s="12" t="s">
        <v>38</v>
      </c>
      <c r="B20" s="13" t="s">
        <v>103</v>
      </c>
      <c r="C20" s="13" t="s">
        <v>19</v>
      </c>
      <c r="D20" s="13" t="s">
        <v>104</v>
      </c>
      <c r="E20" s="13" t="s">
        <v>20</v>
      </c>
      <c r="F20" s="13" t="s">
        <v>105</v>
      </c>
      <c r="G20" s="13" t="s">
        <v>55</v>
      </c>
      <c r="H20" s="7" t="s">
        <v>36</v>
      </c>
      <c r="I20" s="8"/>
      <c r="J20" s="8"/>
      <c r="K20" s="8"/>
      <c r="L20" s="13" t="s">
        <v>31</v>
      </c>
      <c r="M20" s="1"/>
      <c r="N20" s="1"/>
      <c r="O20" s="9"/>
      <c r="P20" s="9"/>
      <c r="Q20" s="9"/>
      <c r="R20" s="9"/>
      <c r="S20" s="10"/>
    </row>
    <row r="21" spans="1:19" ht="40.5" customHeight="1" x14ac:dyDescent="0.2">
      <c r="A21" s="12" t="s">
        <v>41</v>
      </c>
      <c r="B21" s="13" t="s">
        <v>158</v>
      </c>
      <c r="C21" s="13" t="s">
        <v>19</v>
      </c>
      <c r="D21" s="13" t="s">
        <v>104</v>
      </c>
      <c r="E21" s="13" t="s">
        <v>20</v>
      </c>
      <c r="F21" s="13" t="s">
        <v>105</v>
      </c>
      <c r="G21" s="13" t="s">
        <v>55</v>
      </c>
      <c r="H21" s="7" t="s">
        <v>36</v>
      </c>
      <c r="I21" s="8"/>
      <c r="J21" s="8"/>
      <c r="K21" s="8"/>
      <c r="L21" s="13" t="s">
        <v>75</v>
      </c>
      <c r="M21" s="1"/>
      <c r="N21" s="1"/>
      <c r="O21" s="9"/>
      <c r="P21" s="9"/>
      <c r="Q21" s="9"/>
      <c r="R21" s="9"/>
      <c r="S21" s="10"/>
    </row>
    <row r="22" spans="1:19" ht="53.25" customHeight="1" x14ac:dyDescent="0.2">
      <c r="A22" s="5" t="s">
        <v>108</v>
      </c>
      <c r="B22" s="6" t="s">
        <v>109</v>
      </c>
      <c r="C22" s="13" t="s">
        <v>0</v>
      </c>
      <c r="D22" s="6" t="s">
        <v>0</v>
      </c>
      <c r="E22" s="6" t="s">
        <v>0</v>
      </c>
      <c r="F22" s="6" t="s">
        <v>0</v>
      </c>
      <c r="G22" s="6" t="s">
        <v>0</v>
      </c>
      <c r="H22" s="7" t="s">
        <v>0</v>
      </c>
      <c r="I22" s="8"/>
      <c r="J22" s="8"/>
      <c r="K22" s="8"/>
      <c r="L22" s="16" t="s">
        <v>165</v>
      </c>
      <c r="M22" s="1">
        <f>M23+M25+M27+M29+M31+M35+M37+M33</f>
        <v>2935.2</v>
      </c>
      <c r="N22" s="1">
        <f t="shared" ref="N22:R22" si="3">N23+N25+N27+N29+N31+N35+N37+N33</f>
        <v>2488.9</v>
      </c>
      <c r="O22" s="1">
        <f t="shared" si="3"/>
        <v>423.5</v>
      </c>
      <c r="P22" s="1">
        <f t="shared" si="3"/>
        <v>442.1</v>
      </c>
      <c r="Q22" s="1">
        <f t="shared" si="3"/>
        <v>451.1</v>
      </c>
      <c r="R22" s="1">
        <f t="shared" si="3"/>
        <v>434.69600000000003</v>
      </c>
      <c r="S22" s="10"/>
    </row>
    <row r="23" spans="1:19" ht="138" customHeight="1" x14ac:dyDescent="0.2">
      <c r="A23" s="24" t="s">
        <v>26</v>
      </c>
      <c r="B23" s="25" t="s">
        <v>110</v>
      </c>
      <c r="C23" s="6" t="s">
        <v>19</v>
      </c>
      <c r="D23" s="6" t="s">
        <v>39</v>
      </c>
      <c r="E23" s="6" t="s">
        <v>20</v>
      </c>
      <c r="F23" s="6" t="s">
        <v>0</v>
      </c>
      <c r="G23" s="6" t="s">
        <v>0</v>
      </c>
      <c r="H23" s="7" t="s">
        <v>0</v>
      </c>
      <c r="I23" s="47" t="s">
        <v>184</v>
      </c>
      <c r="J23" s="47" t="s">
        <v>21</v>
      </c>
      <c r="K23" s="48">
        <v>43829</v>
      </c>
      <c r="L23" s="6" t="s">
        <v>27</v>
      </c>
      <c r="M23" s="1">
        <v>430.6</v>
      </c>
      <c r="N23" s="1">
        <v>288.7</v>
      </c>
      <c r="O23" s="9">
        <v>279.89999999999998</v>
      </c>
      <c r="P23" s="9">
        <v>298.5</v>
      </c>
      <c r="Q23" s="9">
        <v>307.5</v>
      </c>
      <c r="R23" s="9">
        <f>O23*1.04</f>
        <v>291.096</v>
      </c>
      <c r="S23" s="10"/>
    </row>
    <row r="24" spans="1:19" ht="74.25" customHeight="1" x14ac:dyDescent="0.2">
      <c r="A24" s="24" t="s">
        <v>0</v>
      </c>
      <c r="B24" s="25" t="s">
        <v>0</v>
      </c>
      <c r="C24" s="6" t="s">
        <v>19</v>
      </c>
      <c r="D24" s="6" t="s">
        <v>28</v>
      </c>
      <c r="E24" s="6" t="s">
        <v>20</v>
      </c>
      <c r="F24" s="6" t="s">
        <v>0</v>
      </c>
      <c r="G24" s="6" t="s">
        <v>0</v>
      </c>
      <c r="H24" s="7" t="s">
        <v>0</v>
      </c>
      <c r="I24" s="8"/>
      <c r="J24" s="8"/>
      <c r="K24" s="8"/>
      <c r="L24" s="6" t="s">
        <v>0</v>
      </c>
      <c r="M24" s="1"/>
      <c r="N24" s="1"/>
      <c r="O24" s="9"/>
      <c r="P24" s="9"/>
      <c r="Q24" s="9"/>
      <c r="R24" s="9"/>
      <c r="S24" s="10"/>
    </row>
    <row r="25" spans="1:19" ht="223.5" customHeight="1" x14ac:dyDescent="0.2">
      <c r="A25" s="24" t="s">
        <v>29</v>
      </c>
      <c r="B25" s="25" t="s">
        <v>111</v>
      </c>
      <c r="C25" s="6" t="s">
        <v>19</v>
      </c>
      <c r="D25" s="6" t="s">
        <v>39</v>
      </c>
      <c r="E25" s="6" t="s">
        <v>20</v>
      </c>
      <c r="F25" s="6" t="s">
        <v>0</v>
      </c>
      <c r="G25" s="6" t="s">
        <v>0</v>
      </c>
      <c r="H25" s="7" t="s">
        <v>0</v>
      </c>
      <c r="I25" s="52" t="s">
        <v>185</v>
      </c>
      <c r="J25" s="47" t="s">
        <v>21</v>
      </c>
      <c r="K25" s="48">
        <v>43829</v>
      </c>
      <c r="L25" s="6" t="s">
        <v>74</v>
      </c>
      <c r="M25" s="1">
        <v>16.100000000000001</v>
      </c>
      <c r="N25" s="1">
        <v>16.100000000000001</v>
      </c>
      <c r="O25" s="9">
        <v>54.2</v>
      </c>
      <c r="P25" s="9">
        <v>54.2</v>
      </c>
      <c r="Q25" s="9">
        <v>54.2</v>
      </c>
      <c r="R25" s="9">
        <v>54.2</v>
      </c>
      <c r="S25" s="10"/>
    </row>
    <row r="26" spans="1:19" ht="74.25" customHeight="1" x14ac:dyDescent="0.2">
      <c r="A26" s="24" t="s">
        <v>0</v>
      </c>
      <c r="B26" s="25" t="s">
        <v>0</v>
      </c>
      <c r="C26" s="6" t="s">
        <v>19</v>
      </c>
      <c r="D26" s="6" t="s">
        <v>112</v>
      </c>
      <c r="E26" s="6" t="s">
        <v>20</v>
      </c>
      <c r="F26" s="6" t="s">
        <v>0</v>
      </c>
      <c r="G26" s="6" t="s">
        <v>0</v>
      </c>
      <c r="H26" s="7" t="s">
        <v>0</v>
      </c>
      <c r="I26" s="8"/>
      <c r="J26" s="8"/>
      <c r="K26" s="8"/>
      <c r="L26" s="6" t="s">
        <v>0</v>
      </c>
      <c r="M26" s="1"/>
      <c r="N26" s="1"/>
      <c r="O26" s="9"/>
      <c r="P26" s="9"/>
      <c r="Q26" s="9"/>
      <c r="R26" s="9"/>
      <c r="S26" s="10"/>
    </row>
    <row r="27" spans="1:19" ht="189.75" customHeight="1" x14ac:dyDescent="0.2">
      <c r="A27" s="24" t="s">
        <v>30</v>
      </c>
      <c r="B27" s="25" t="s">
        <v>113</v>
      </c>
      <c r="C27" s="6" t="s">
        <v>19</v>
      </c>
      <c r="D27" s="6" t="s">
        <v>39</v>
      </c>
      <c r="E27" s="6" t="s">
        <v>20</v>
      </c>
      <c r="F27" s="6" t="s">
        <v>0</v>
      </c>
      <c r="G27" s="6" t="s">
        <v>0</v>
      </c>
      <c r="H27" s="7" t="s">
        <v>0</v>
      </c>
      <c r="I27" s="47" t="s">
        <v>181</v>
      </c>
      <c r="J27" s="47" t="s">
        <v>21</v>
      </c>
      <c r="K27" s="48">
        <v>43829</v>
      </c>
      <c r="L27" s="17" t="s">
        <v>75</v>
      </c>
      <c r="M27" s="1">
        <v>40</v>
      </c>
      <c r="N27" s="1">
        <v>40</v>
      </c>
      <c r="O27" s="9">
        <v>60</v>
      </c>
      <c r="P27" s="9">
        <v>60</v>
      </c>
      <c r="Q27" s="9">
        <v>60</v>
      </c>
      <c r="R27" s="9">
        <v>60</v>
      </c>
      <c r="S27" s="10"/>
    </row>
    <row r="28" spans="1:19" ht="76.5" customHeight="1" x14ac:dyDescent="0.2">
      <c r="A28" s="24" t="s">
        <v>0</v>
      </c>
      <c r="B28" s="25" t="s">
        <v>0</v>
      </c>
      <c r="C28" s="6" t="s">
        <v>19</v>
      </c>
      <c r="D28" s="6" t="s">
        <v>114</v>
      </c>
      <c r="E28" s="6" t="s">
        <v>20</v>
      </c>
      <c r="F28" s="6" t="s">
        <v>0</v>
      </c>
      <c r="G28" s="6" t="s">
        <v>0</v>
      </c>
      <c r="H28" s="7" t="s">
        <v>0</v>
      </c>
      <c r="I28" s="8"/>
      <c r="J28" s="8"/>
      <c r="K28" s="8"/>
      <c r="L28" s="6" t="s">
        <v>0</v>
      </c>
      <c r="M28" s="1"/>
      <c r="N28" s="1"/>
      <c r="O28" s="9"/>
      <c r="P28" s="9"/>
      <c r="Q28" s="9"/>
      <c r="R28" s="9"/>
      <c r="S28" s="10"/>
    </row>
    <row r="29" spans="1:19" ht="210.75" customHeight="1" x14ac:dyDescent="0.2">
      <c r="A29" s="24" t="s">
        <v>33</v>
      </c>
      <c r="B29" s="25" t="s">
        <v>115</v>
      </c>
      <c r="C29" s="6" t="s">
        <v>19</v>
      </c>
      <c r="D29" s="6" t="s">
        <v>39</v>
      </c>
      <c r="E29" s="6" t="s">
        <v>20</v>
      </c>
      <c r="F29" s="6" t="s">
        <v>0</v>
      </c>
      <c r="G29" s="6" t="s">
        <v>0</v>
      </c>
      <c r="H29" s="7" t="s">
        <v>0</v>
      </c>
      <c r="I29" s="53" t="s">
        <v>186</v>
      </c>
      <c r="J29" s="53" t="s">
        <v>21</v>
      </c>
      <c r="K29" s="54">
        <v>42101</v>
      </c>
      <c r="L29" s="6" t="s">
        <v>69</v>
      </c>
      <c r="M29" s="1">
        <v>0</v>
      </c>
      <c r="N29" s="1">
        <v>0</v>
      </c>
      <c r="O29" s="9">
        <v>9.8000000000000007</v>
      </c>
      <c r="P29" s="9">
        <v>9.8000000000000007</v>
      </c>
      <c r="Q29" s="9">
        <v>9.8000000000000007</v>
      </c>
      <c r="R29" s="9">
        <v>9.8000000000000007</v>
      </c>
      <c r="S29" s="10"/>
    </row>
    <row r="30" spans="1:19" ht="74.25" customHeight="1" x14ac:dyDescent="0.2">
      <c r="A30" s="24" t="s">
        <v>0</v>
      </c>
      <c r="B30" s="25" t="s">
        <v>0</v>
      </c>
      <c r="C30" s="6" t="s">
        <v>19</v>
      </c>
      <c r="D30" s="6" t="s">
        <v>116</v>
      </c>
      <c r="E30" s="6" t="s">
        <v>20</v>
      </c>
      <c r="F30" s="6" t="s">
        <v>0</v>
      </c>
      <c r="G30" s="6" t="s">
        <v>0</v>
      </c>
      <c r="H30" s="7" t="s">
        <v>0</v>
      </c>
      <c r="I30" s="8"/>
      <c r="J30" s="8"/>
      <c r="K30" s="8"/>
      <c r="L30" s="6" t="s">
        <v>0</v>
      </c>
      <c r="M30" s="1"/>
      <c r="N30" s="1"/>
      <c r="O30" s="9"/>
      <c r="P30" s="9"/>
      <c r="Q30" s="9"/>
      <c r="R30" s="9"/>
      <c r="S30" s="10"/>
    </row>
    <row r="31" spans="1:19" ht="267" customHeight="1" x14ac:dyDescent="0.2">
      <c r="A31" s="24" t="s">
        <v>37</v>
      </c>
      <c r="B31" s="25" t="s">
        <v>117</v>
      </c>
      <c r="C31" s="6" t="s">
        <v>19</v>
      </c>
      <c r="D31" s="6" t="s">
        <v>39</v>
      </c>
      <c r="E31" s="6" t="s">
        <v>20</v>
      </c>
      <c r="F31" s="6" t="s">
        <v>0</v>
      </c>
      <c r="G31" s="6" t="s">
        <v>0</v>
      </c>
      <c r="H31" s="7" t="s">
        <v>0</v>
      </c>
      <c r="I31" s="53" t="s">
        <v>187</v>
      </c>
      <c r="J31" s="53" t="s">
        <v>21</v>
      </c>
      <c r="K31" s="54">
        <v>42101</v>
      </c>
      <c r="L31" s="6" t="s">
        <v>69</v>
      </c>
      <c r="M31" s="1">
        <v>0</v>
      </c>
      <c r="N31" s="1">
        <v>0</v>
      </c>
      <c r="O31" s="9">
        <v>9.8000000000000007</v>
      </c>
      <c r="P31" s="9">
        <v>9.8000000000000007</v>
      </c>
      <c r="Q31" s="9">
        <v>9.8000000000000007</v>
      </c>
      <c r="R31" s="9">
        <v>9.8000000000000007</v>
      </c>
      <c r="S31" s="10"/>
    </row>
    <row r="32" spans="1:19" ht="72.75" customHeight="1" x14ac:dyDescent="0.2">
      <c r="A32" s="24" t="s">
        <v>0</v>
      </c>
      <c r="B32" s="25" t="s">
        <v>0</v>
      </c>
      <c r="C32" s="6" t="s">
        <v>19</v>
      </c>
      <c r="D32" s="6" t="s">
        <v>118</v>
      </c>
      <c r="E32" s="6" t="s">
        <v>20</v>
      </c>
      <c r="F32" s="6" t="s">
        <v>0</v>
      </c>
      <c r="G32" s="6" t="s">
        <v>0</v>
      </c>
      <c r="H32" s="7" t="s">
        <v>0</v>
      </c>
      <c r="I32" s="8"/>
      <c r="J32" s="8"/>
      <c r="K32" s="8"/>
      <c r="L32" s="6" t="s">
        <v>0</v>
      </c>
      <c r="M32" s="1"/>
      <c r="N32" s="1"/>
      <c r="O32" s="9"/>
      <c r="P32" s="9"/>
      <c r="Q32" s="9"/>
      <c r="R32" s="9"/>
      <c r="S32" s="10"/>
    </row>
    <row r="33" spans="1:19" ht="72.75" customHeight="1" x14ac:dyDescent="0.2">
      <c r="A33" s="26" t="s">
        <v>161</v>
      </c>
      <c r="B33" s="25" t="s">
        <v>160</v>
      </c>
      <c r="C33" s="16" t="s">
        <v>162</v>
      </c>
      <c r="D33" s="16" t="s">
        <v>163</v>
      </c>
      <c r="E33" s="13" t="s">
        <v>20</v>
      </c>
      <c r="F33" s="13"/>
      <c r="G33" s="13"/>
      <c r="H33" s="7"/>
      <c r="I33" s="8"/>
      <c r="J33" s="8"/>
      <c r="K33" s="8"/>
      <c r="L33" s="13" t="s">
        <v>40</v>
      </c>
      <c r="M33" s="1">
        <v>2144.1</v>
      </c>
      <c r="N33" s="1">
        <v>2144.1</v>
      </c>
      <c r="O33" s="9">
        <v>0</v>
      </c>
      <c r="P33" s="9">
        <v>0</v>
      </c>
      <c r="Q33" s="9">
        <v>0</v>
      </c>
      <c r="R33" s="9">
        <v>0</v>
      </c>
      <c r="S33" s="10"/>
    </row>
    <row r="34" spans="1:19" ht="72.75" customHeight="1" x14ac:dyDescent="0.2">
      <c r="A34" s="27"/>
      <c r="B34" s="25" t="s">
        <v>0</v>
      </c>
      <c r="C34" s="16" t="s">
        <v>162</v>
      </c>
      <c r="D34" s="16" t="s">
        <v>164</v>
      </c>
      <c r="E34" s="13" t="s">
        <v>20</v>
      </c>
      <c r="F34" s="13"/>
      <c r="G34" s="13"/>
      <c r="H34" s="7"/>
      <c r="I34" s="8"/>
      <c r="J34" s="8"/>
      <c r="K34" s="8"/>
      <c r="L34" s="13"/>
      <c r="M34" s="1"/>
      <c r="N34" s="1"/>
      <c r="O34" s="9"/>
      <c r="P34" s="9"/>
      <c r="Q34" s="9"/>
      <c r="R34" s="9"/>
      <c r="S34" s="10"/>
    </row>
    <row r="35" spans="1:19" ht="270.75" customHeight="1" x14ac:dyDescent="0.2">
      <c r="A35" s="24" t="s">
        <v>106</v>
      </c>
      <c r="B35" s="25" t="s">
        <v>119</v>
      </c>
      <c r="C35" s="6" t="s">
        <v>19</v>
      </c>
      <c r="D35" s="6" t="s">
        <v>120</v>
      </c>
      <c r="E35" s="6" t="s">
        <v>20</v>
      </c>
      <c r="F35" s="6" t="s">
        <v>0</v>
      </c>
      <c r="G35" s="6" t="s">
        <v>0</v>
      </c>
      <c r="H35" s="7" t="s">
        <v>0</v>
      </c>
      <c r="I35" s="53" t="s">
        <v>188</v>
      </c>
      <c r="J35" s="47" t="s">
        <v>21</v>
      </c>
      <c r="K35" s="48">
        <v>42101</v>
      </c>
      <c r="L35" s="6" t="s">
        <v>69</v>
      </c>
      <c r="M35" s="1">
        <v>0</v>
      </c>
      <c r="N35" s="1">
        <v>0</v>
      </c>
      <c r="O35" s="9">
        <v>9.8000000000000007</v>
      </c>
      <c r="P35" s="9">
        <v>9.8000000000000007</v>
      </c>
      <c r="Q35" s="9">
        <v>9.8000000000000007</v>
      </c>
      <c r="R35" s="9">
        <v>9.8000000000000007</v>
      </c>
      <c r="S35" s="10"/>
    </row>
    <row r="36" spans="1:19" ht="71.25" customHeight="1" x14ac:dyDescent="0.2">
      <c r="A36" s="24" t="s">
        <v>0</v>
      </c>
      <c r="B36" s="25" t="s">
        <v>0</v>
      </c>
      <c r="C36" s="6" t="s">
        <v>19</v>
      </c>
      <c r="D36" s="6" t="s">
        <v>39</v>
      </c>
      <c r="E36" s="6" t="s">
        <v>20</v>
      </c>
      <c r="F36" s="6" t="s">
        <v>0</v>
      </c>
      <c r="G36" s="6" t="s">
        <v>0</v>
      </c>
      <c r="H36" s="7" t="s">
        <v>0</v>
      </c>
      <c r="I36" s="8"/>
      <c r="J36" s="8"/>
      <c r="K36" s="8"/>
      <c r="L36" s="6" t="s">
        <v>0</v>
      </c>
      <c r="M36" s="1"/>
      <c r="N36" s="1"/>
      <c r="O36" s="9"/>
      <c r="P36" s="9"/>
      <c r="Q36" s="9"/>
      <c r="R36" s="9"/>
      <c r="S36" s="10"/>
    </row>
    <row r="37" spans="1:19" ht="320.25" customHeight="1" x14ac:dyDescent="0.2">
      <c r="A37" s="24" t="s">
        <v>107</v>
      </c>
      <c r="B37" s="25" t="s">
        <v>121</v>
      </c>
      <c r="C37" s="6" t="s">
        <v>19</v>
      </c>
      <c r="D37" s="6" t="s">
        <v>120</v>
      </c>
      <c r="E37" s="6" t="s">
        <v>20</v>
      </c>
      <c r="F37" s="6" t="s">
        <v>0</v>
      </c>
      <c r="G37" s="6" t="s">
        <v>0</v>
      </c>
      <c r="H37" s="7" t="s">
        <v>0</v>
      </c>
      <c r="I37" s="53" t="s">
        <v>189</v>
      </c>
      <c r="J37" s="53" t="s">
        <v>21</v>
      </c>
      <c r="K37" s="56">
        <v>42101</v>
      </c>
      <c r="L37" s="6" t="s">
        <v>22</v>
      </c>
      <c r="M37" s="1">
        <v>304.39999999999998</v>
      </c>
      <c r="N37" s="1">
        <v>0</v>
      </c>
      <c r="O37" s="9">
        <v>0</v>
      </c>
      <c r="P37" s="9">
        <v>0</v>
      </c>
      <c r="Q37" s="9">
        <v>0</v>
      </c>
      <c r="R37" s="9">
        <v>0</v>
      </c>
      <c r="S37" s="10"/>
    </row>
    <row r="38" spans="1:19" ht="86.25" customHeight="1" x14ac:dyDescent="0.2">
      <c r="A38" s="24" t="s">
        <v>0</v>
      </c>
      <c r="B38" s="25" t="s">
        <v>0</v>
      </c>
      <c r="C38" s="6" t="s">
        <v>19</v>
      </c>
      <c r="D38" s="6" t="s">
        <v>39</v>
      </c>
      <c r="E38" s="6" t="s">
        <v>20</v>
      </c>
      <c r="F38" s="6" t="s">
        <v>0</v>
      </c>
      <c r="G38" s="6" t="s">
        <v>0</v>
      </c>
      <c r="H38" s="7" t="s">
        <v>0</v>
      </c>
      <c r="I38" s="8"/>
      <c r="J38" s="8"/>
      <c r="K38" s="8"/>
      <c r="L38" s="6" t="s">
        <v>0</v>
      </c>
      <c r="M38" s="1"/>
      <c r="N38" s="1"/>
      <c r="O38" s="9"/>
      <c r="P38" s="9"/>
      <c r="Q38" s="9"/>
      <c r="R38" s="9"/>
      <c r="S38" s="10"/>
    </row>
    <row r="39" spans="1:19" ht="98.25" customHeight="1" x14ac:dyDescent="0.2">
      <c r="A39" s="5" t="s">
        <v>122</v>
      </c>
      <c r="B39" s="6" t="s">
        <v>123</v>
      </c>
      <c r="C39" s="6" t="s">
        <v>0</v>
      </c>
      <c r="D39" s="6" t="s">
        <v>0</v>
      </c>
      <c r="E39" s="6" t="s">
        <v>0</v>
      </c>
      <c r="F39" s="6" t="s">
        <v>0</v>
      </c>
      <c r="G39" s="6" t="s">
        <v>0</v>
      </c>
      <c r="H39" s="7" t="s">
        <v>0</v>
      </c>
      <c r="I39" s="8"/>
      <c r="J39" s="8"/>
      <c r="K39" s="8"/>
      <c r="L39" s="16" t="s">
        <v>166</v>
      </c>
      <c r="M39" s="1">
        <f>M40+M42+M44+M46+M48</f>
        <v>1659.8000000000002</v>
      </c>
      <c r="N39" s="1">
        <f t="shared" ref="N39:R39" si="4">N40+N42+N44+N46+N48</f>
        <v>1497.5000000000002</v>
      </c>
      <c r="O39" s="1">
        <f t="shared" si="4"/>
        <v>1236</v>
      </c>
      <c r="P39" s="1">
        <f t="shared" si="4"/>
        <v>863.89999999999986</v>
      </c>
      <c r="Q39" s="1">
        <f t="shared" si="4"/>
        <v>896.49999999999989</v>
      </c>
      <c r="R39" s="1">
        <f t="shared" si="4"/>
        <v>1285.4399999999998</v>
      </c>
      <c r="S39" s="10"/>
    </row>
    <row r="40" spans="1:19" ht="189.75" customHeight="1" x14ac:dyDescent="0.2">
      <c r="A40" s="24" t="s">
        <v>42</v>
      </c>
      <c r="B40" s="25" t="s">
        <v>124</v>
      </c>
      <c r="C40" s="6" t="s">
        <v>19</v>
      </c>
      <c r="D40" s="6" t="s">
        <v>44</v>
      </c>
      <c r="E40" s="6" t="s">
        <v>20</v>
      </c>
      <c r="F40" s="6" t="s">
        <v>45</v>
      </c>
      <c r="G40" s="6" t="s">
        <v>21</v>
      </c>
      <c r="H40" s="7" t="s">
        <v>36</v>
      </c>
      <c r="I40" s="47" t="s">
        <v>190</v>
      </c>
      <c r="J40" s="47" t="s">
        <v>21</v>
      </c>
      <c r="K40" s="48">
        <v>43829</v>
      </c>
      <c r="L40" s="6" t="s">
        <v>69</v>
      </c>
      <c r="M40" s="1">
        <v>324</v>
      </c>
      <c r="N40" s="1">
        <v>217.3</v>
      </c>
      <c r="O40" s="9">
        <v>310.60000000000002</v>
      </c>
      <c r="P40" s="9">
        <v>2.8</v>
      </c>
      <c r="Q40" s="9">
        <v>0.4</v>
      </c>
      <c r="R40" s="9">
        <f>O40*1.04</f>
        <v>323.02400000000006</v>
      </c>
      <c r="S40" s="10"/>
    </row>
    <row r="41" spans="1:19" ht="74.25" customHeight="1" x14ac:dyDescent="0.2">
      <c r="A41" s="24" t="s">
        <v>0</v>
      </c>
      <c r="B41" s="25" t="s">
        <v>0</v>
      </c>
      <c r="C41" s="6" t="s">
        <v>19</v>
      </c>
      <c r="D41" s="6" t="s">
        <v>46</v>
      </c>
      <c r="E41" s="6" t="s">
        <v>20</v>
      </c>
      <c r="F41" s="6" t="s">
        <v>0</v>
      </c>
      <c r="G41" s="6" t="s">
        <v>0</v>
      </c>
      <c r="H41" s="7" t="s">
        <v>0</v>
      </c>
      <c r="I41" s="8"/>
      <c r="J41" s="8"/>
      <c r="K41" s="8"/>
      <c r="L41" s="6" t="s">
        <v>0</v>
      </c>
      <c r="M41" s="1"/>
      <c r="N41" s="1"/>
      <c r="O41" s="9"/>
      <c r="P41" s="9"/>
      <c r="Q41" s="9"/>
      <c r="R41" s="9"/>
      <c r="S41" s="10"/>
    </row>
    <row r="42" spans="1:19" ht="187.5" customHeight="1" x14ac:dyDescent="0.2">
      <c r="A42" s="24" t="s">
        <v>43</v>
      </c>
      <c r="B42" s="25" t="s">
        <v>125</v>
      </c>
      <c r="C42" s="6" t="s">
        <v>19</v>
      </c>
      <c r="D42" s="6" t="s">
        <v>44</v>
      </c>
      <c r="E42" s="6" t="s">
        <v>20</v>
      </c>
      <c r="F42" s="6" t="s">
        <v>45</v>
      </c>
      <c r="G42" s="6" t="s">
        <v>21</v>
      </c>
      <c r="H42" s="7" t="s">
        <v>36</v>
      </c>
      <c r="I42" s="47" t="s">
        <v>190</v>
      </c>
      <c r="J42" s="47" t="s">
        <v>21</v>
      </c>
      <c r="K42" s="48">
        <v>43829</v>
      </c>
      <c r="L42" s="6" t="s">
        <v>80</v>
      </c>
      <c r="M42" s="1">
        <f>154.2+265.4+189.1+618.8</f>
        <v>1227.5</v>
      </c>
      <c r="N42" s="1">
        <f>154.2+247.2+189.1+581.4</f>
        <v>1171.9000000000001</v>
      </c>
      <c r="O42" s="9">
        <v>752.9</v>
      </c>
      <c r="P42" s="9">
        <v>663.8</v>
      </c>
      <c r="Q42" s="9">
        <v>692.4</v>
      </c>
      <c r="R42" s="9">
        <f>O42*1.04</f>
        <v>783.01599999999996</v>
      </c>
      <c r="S42" s="10"/>
    </row>
    <row r="43" spans="1:19" ht="75.75" customHeight="1" x14ac:dyDescent="0.2">
      <c r="A43" s="24" t="s">
        <v>0</v>
      </c>
      <c r="B43" s="25" t="s">
        <v>0</v>
      </c>
      <c r="C43" s="6" t="s">
        <v>19</v>
      </c>
      <c r="D43" s="6" t="s">
        <v>46</v>
      </c>
      <c r="E43" s="6" t="s">
        <v>20</v>
      </c>
      <c r="F43" s="6" t="s">
        <v>0</v>
      </c>
      <c r="G43" s="6" t="s">
        <v>0</v>
      </c>
      <c r="H43" s="7" t="s">
        <v>0</v>
      </c>
      <c r="I43" s="8"/>
      <c r="J43" s="8"/>
      <c r="K43" s="8"/>
      <c r="L43" s="6" t="s">
        <v>0</v>
      </c>
      <c r="M43" s="1" t="s">
        <v>0</v>
      </c>
      <c r="N43" s="1" t="s">
        <v>0</v>
      </c>
      <c r="O43" s="9"/>
      <c r="P43" s="9"/>
      <c r="Q43" s="9"/>
      <c r="R43" s="9"/>
      <c r="S43" s="10"/>
    </row>
    <row r="44" spans="1:19" ht="211.5" customHeight="1" x14ac:dyDescent="0.2">
      <c r="A44" s="24" t="s">
        <v>50</v>
      </c>
      <c r="B44" s="25" t="s">
        <v>126</v>
      </c>
      <c r="C44" s="6" t="s">
        <v>19</v>
      </c>
      <c r="D44" s="6" t="s">
        <v>44</v>
      </c>
      <c r="E44" s="6" t="s">
        <v>20</v>
      </c>
      <c r="F44" s="6" t="s">
        <v>0</v>
      </c>
      <c r="G44" s="6" t="s">
        <v>0</v>
      </c>
      <c r="H44" s="7" t="s">
        <v>0</v>
      </c>
      <c r="I44" s="47" t="s">
        <v>191</v>
      </c>
      <c r="J44" s="47" t="s">
        <v>21</v>
      </c>
      <c r="K44" s="48">
        <v>43829</v>
      </c>
      <c r="L44" s="6" t="s">
        <v>51</v>
      </c>
      <c r="M44" s="1">
        <v>0.4</v>
      </c>
      <c r="N44" s="1">
        <v>0.4</v>
      </c>
      <c r="O44" s="9">
        <v>0.4</v>
      </c>
      <c r="P44" s="9">
        <v>0.4</v>
      </c>
      <c r="Q44" s="9">
        <v>0.4</v>
      </c>
      <c r="R44" s="9">
        <f>O44*1.04</f>
        <v>0.41600000000000004</v>
      </c>
      <c r="S44" s="10"/>
    </row>
    <row r="45" spans="1:19" ht="72" customHeight="1" x14ac:dyDescent="0.2">
      <c r="A45" s="24" t="s">
        <v>0</v>
      </c>
      <c r="B45" s="25" t="s">
        <v>0</v>
      </c>
      <c r="C45" s="6" t="s">
        <v>19</v>
      </c>
      <c r="D45" s="6" t="s">
        <v>52</v>
      </c>
      <c r="E45" s="6" t="s">
        <v>20</v>
      </c>
      <c r="F45" s="6" t="s">
        <v>0</v>
      </c>
      <c r="G45" s="6" t="s">
        <v>0</v>
      </c>
      <c r="H45" s="7" t="s">
        <v>0</v>
      </c>
      <c r="I45" s="8"/>
      <c r="J45" s="8"/>
      <c r="K45" s="8"/>
      <c r="L45" s="6" t="s">
        <v>0</v>
      </c>
      <c r="M45" s="1" t="s">
        <v>0</v>
      </c>
      <c r="N45" s="1" t="s">
        <v>0</v>
      </c>
      <c r="O45" s="9"/>
      <c r="P45" s="9"/>
      <c r="Q45" s="9"/>
      <c r="R45" s="9"/>
      <c r="S45" s="10"/>
    </row>
    <row r="46" spans="1:19" ht="38.25" customHeight="1" x14ac:dyDescent="0.2">
      <c r="A46" s="24" t="s">
        <v>53</v>
      </c>
      <c r="B46" s="25" t="s">
        <v>127</v>
      </c>
      <c r="C46" s="6" t="s">
        <v>34</v>
      </c>
      <c r="D46" s="6" t="s">
        <v>54</v>
      </c>
      <c r="E46" s="6" t="s">
        <v>35</v>
      </c>
      <c r="F46" s="6" t="s">
        <v>0</v>
      </c>
      <c r="G46" s="6" t="s">
        <v>0</v>
      </c>
      <c r="H46" s="7" t="s">
        <v>0</v>
      </c>
      <c r="I46" s="8"/>
      <c r="J46" s="8"/>
      <c r="K46" s="8"/>
      <c r="L46" s="6" t="s">
        <v>22</v>
      </c>
      <c r="M46" s="1">
        <v>0</v>
      </c>
      <c r="N46" s="1">
        <v>0</v>
      </c>
      <c r="O46" s="9">
        <v>0</v>
      </c>
      <c r="P46" s="9">
        <v>18.8</v>
      </c>
      <c r="Q46" s="9">
        <v>18.8</v>
      </c>
      <c r="R46" s="9">
        <v>0</v>
      </c>
      <c r="S46" s="10"/>
    </row>
    <row r="47" spans="1:19" ht="75.75" customHeight="1" x14ac:dyDescent="0.2">
      <c r="A47" s="24" t="s">
        <v>0</v>
      </c>
      <c r="B47" s="25" t="s">
        <v>0</v>
      </c>
      <c r="C47" s="6" t="s">
        <v>19</v>
      </c>
      <c r="D47" s="6" t="s">
        <v>56</v>
      </c>
      <c r="E47" s="6" t="s">
        <v>20</v>
      </c>
      <c r="F47" s="6" t="s">
        <v>0</v>
      </c>
      <c r="G47" s="6" t="s">
        <v>0</v>
      </c>
      <c r="H47" s="7" t="s">
        <v>0</v>
      </c>
      <c r="I47" s="8"/>
      <c r="J47" s="8"/>
      <c r="K47" s="8"/>
      <c r="L47" s="6" t="s">
        <v>0</v>
      </c>
      <c r="M47" s="1" t="s">
        <v>0</v>
      </c>
      <c r="N47" s="1" t="s">
        <v>0</v>
      </c>
      <c r="O47" s="9"/>
      <c r="P47" s="9"/>
      <c r="Q47" s="9"/>
      <c r="R47" s="9"/>
      <c r="S47" s="10"/>
    </row>
    <row r="48" spans="1:19" ht="188.25" customHeight="1" x14ac:dyDescent="0.2">
      <c r="A48" s="24" t="s">
        <v>57</v>
      </c>
      <c r="B48" s="25" t="s">
        <v>128</v>
      </c>
      <c r="C48" s="6" t="s">
        <v>47</v>
      </c>
      <c r="D48" s="6" t="s">
        <v>48</v>
      </c>
      <c r="E48" s="6" t="s">
        <v>49</v>
      </c>
      <c r="F48" s="6" t="s">
        <v>58</v>
      </c>
      <c r="G48" s="6" t="s">
        <v>59</v>
      </c>
      <c r="H48" s="7" t="s">
        <v>36</v>
      </c>
      <c r="I48" s="47" t="s">
        <v>190</v>
      </c>
      <c r="J48" s="47" t="s">
        <v>21</v>
      </c>
      <c r="K48" s="48">
        <v>43829</v>
      </c>
      <c r="L48" s="6" t="s">
        <v>60</v>
      </c>
      <c r="M48" s="1">
        <v>107.9</v>
      </c>
      <c r="N48" s="1">
        <v>107.9</v>
      </c>
      <c r="O48" s="9">
        <v>172.1</v>
      </c>
      <c r="P48" s="9">
        <v>178.1</v>
      </c>
      <c r="Q48" s="9">
        <v>184.5</v>
      </c>
      <c r="R48" s="9">
        <f>O48*1.04</f>
        <v>178.98400000000001</v>
      </c>
      <c r="S48" s="10"/>
    </row>
    <row r="49" spans="1:19" ht="74.25" customHeight="1" x14ac:dyDescent="0.2">
      <c r="A49" s="24" t="s">
        <v>0</v>
      </c>
      <c r="B49" s="25" t="s">
        <v>0</v>
      </c>
      <c r="C49" s="6" t="s">
        <v>19</v>
      </c>
      <c r="D49" s="6" t="s">
        <v>52</v>
      </c>
      <c r="E49" s="6" t="s">
        <v>20</v>
      </c>
      <c r="F49" s="6" t="s">
        <v>0</v>
      </c>
      <c r="G49" s="6" t="s">
        <v>0</v>
      </c>
      <c r="H49" s="7" t="s">
        <v>0</v>
      </c>
      <c r="I49" s="8"/>
      <c r="J49" s="8"/>
      <c r="K49" s="8"/>
      <c r="L49" s="6" t="s">
        <v>0</v>
      </c>
      <c r="M49" s="1" t="s">
        <v>0</v>
      </c>
      <c r="N49" s="1" t="s">
        <v>0</v>
      </c>
      <c r="O49" s="9"/>
      <c r="P49" s="9"/>
      <c r="Q49" s="9"/>
      <c r="R49" s="9"/>
      <c r="S49" s="10"/>
    </row>
    <row r="50" spans="1:19" ht="65.25" customHeight="1" x14ac:dyDescent="0.2">
      <c r="A50" s="5" t="s">
        <v>129</v>
      </c>
      <c r="B50" s="6" t="s">
        <v>130</v>
      </c>
      <c r="C50" s="6" t="s">
        <v>0</v>
      </c>
      <c r="D50" s="6" t="s">
        <v>0</v>
      </c>
      <c r="E50" s="6" t="s">
        <v>0</v>
      </c>
      <c r="F50" s="6" t="s">
        <v>0</v>
      </c>
      <c r="G50" s="6" t="s">
        <v>0</v>
      </c>
      <c r="H50" s="7" t="s">
        <v>0</v>
      </c>
      <c r="I50" s="8"/>
      <c r="J50" s="8"/>
      <c r="K50" s="8"/>
      <c r="L50" s="16" t="s">
        <v>63</v>
      </c>
      <c r="M50" s="1">
        <f>M51</f>
        <v>0</v>
      </c>
      <c r="N50" s="1">
        <f t="shared" ref="N50:R51" si="5">N51</f>
        <v>0</v>
      </c>
      <c r="O50" s="1">
        <f t="shared" si="5"/>
        <v>1</v>
      </c>
      <c r="P50" s="1">
        <f t="shared" si="5"/>
        <v>1</v>
      </c>
      <c r="Q50" s="1">
        <f t="shared" si="5"/>
        <v>1</v>
      </c>
      <c r="R50" s="1">
        <f t="shared" si="5"/>
        <v>1.04</v>
      </c>
      <c r="S50" s="10"/>
    </row>
    <row r="51" spans="1:19" ht="64.5" customHeight="1" x14ac:dyDescent="0.2">
      <c r="A51" s="5" t="s">
        <v>61</v>
      </c>
      <c r="B51" s="6" t="s">
        <v>131</v>
      </c>
      <c r="C51" s="6" t="s">
        <v>0</v>
      </c>
      <c r="D51" s="6" t="s">
        <v>0</v>
      </c>
      <c r="E51" s="6" t="s">
        <v>0</v>
      </c>
      <c r="F51" s="6" t="s">
        <v>0</v>
      </c>
      <c r="G51" s="6" t="s">
        <v>0</v>
      </c>
      <c r="H51" s="7" t="s">
        <v>0</v>
      </c>
      <c r="I51" s="8"/>
      <c r="J51" s="8"/>
      <c r="K51" s="8"/>
      <c r="L51" s="6" t="s">
        <v>63</v>
      </c>
      <c r="M51" s="1">
        <f>M52</f>
        <v>0</v>
      </c>
      <c r="N51" s="1">
        <f t="shared" si="5"/>
        <v>0</v>
      </c>
      <c r="O51" s="1">
        <f t="shared" si="5"/>
        <v>1</v>
      </c>
      <c r="P51" s="1">
        <f t="shared" si="5"/>
        <v>1</v>
      </c>
      <c r="Q51" s="1">
        <f t="shared" si="5"/>
        <v>1</v>
      </c>
      <c r="R51" s="1">
        <f t="shared" si="5"/>
        <v>1.04</v>
      </c>
      <c r="S51" s="10"/>
    </row>
    <row r="52" spans="1:19" ht="74.25" customHeight="1" x14ac:dyDescent="0.2">
      <c r="A52" s="5" t="s">
        <v>62</v>
      </c>
      <c r="B52" s="6" t="s">
        <v>132</v>
      </c>
      <c r="C52" s="6" t="s">
        <v>19</v>
      </c>
      <c r="D52" s="6" t="s">
        <v>81</v>
      </c>
      <c r="E52" s="6" t="s">
        <v>20</v>
      </c>
      <c r="F52" s="6" t="s">
        <v>0</v>
      </c>
      <c r="G52" s="6" t="s">
        <v>0</v>
      </c>
      <c r="H52" s="7" t="s">
        <v>0</v>
      </c>
      <c r="I52" s="8"/>
      <c r="J52" s="8"/>
      <c r="K52" s="8"/>
      <c r="L52" s="6" t="s">
        <v>63</v>
      </c>
      <c r="M52" s="1"/>
      <c r="N52" s="1"/>
      <c r="O52" s="9">
        <v>1</v>
      </c>
      <c r="P52" s="9">
        <v>1</v>
      </c>
      <c r="Q52" s="9">
        <v>1</v>
      </c>
      <c r="R52" s="9">
        <f>O52*1.04</f>
        <v>1.04</v>
      </c>
      <c r="S52" s="10"/>
    </row>
    <row r="53" spans="1:19" ht="77.25" customHeight="1" x14ac:dyDescent="0.2">
      <c r="A53" s="5" t="s">
        <v>133</v>
      </c>
      <c r="B53" s="6" t="s">
        <v>134</v>
      </c>
      <c r="C53" s="6" t="s">
        <v>0</v>
      </c>
      <c r="D53" s="6" t="s">
        <v>0</v>
      </c>
      <c r="E53" s="6" t="s">
        <v>0</v>
      </c>
      <c r="F53" s="6" t="s">
        <v>0</v>
      </c>
      <c r="G53" s="6" t="s">
        <v>0</v>
      </c>
      <c r="H53" s="7" t="s">
        <v>0</v>
      </c>
      <c r="I53" s="8"/>
      <c r="J53" s="8"/>
      <c r="K53" s="8"/>
      <c r="L53" s="6" t="s">
        <v>82</v>
      </c>
      <c r="M53" s="1">
        <f>M54+M56</f>
        <v>84.8</v>
      </c>
      <c r="N53" s="1">
        <f t="shared" ref="N53:R53" si="6">N54+N56</f>
        <v>76.2</v>
      </c>
      <c r="O53" s="1">
        <f t="shared" si="6"/>
        <v>87.1</v>
      </c>
      <c r="P53" s="1">
        <f t="shared" si="6"/>
        <v>87.7</v>
      </c>
      <c r="Q53" s="1">
        <f t="shared" si="6"/>
        <v>90.399999999999991</v>
      </c>
      <c r="R53" s="1">
        <f t="shared" si="6"/>
        <v>90.584000000000003</v>
      </c>
      <c r="S53" s="10"/>
    </row>
    <row r="54" spans="1:19" ht="14.25" customHeight="1" x14ac:dyDescent="0.2">
      <c r="A54" s="5" t="s">
        <v>64</v>
      </c>
      <c r="B54" s="6" t="s">
        <v>135</v>
      </c>
      <c r="C54" s="6" t="s">
        <v>0</v>
      </c>
      <c r="D54" s="6" t="s">
        <v>0</v>
      </c>
      <c r="E54" s="6" t="s">
        <v>0</v>
      </c>
      <c r="F54" s="6" t="s">
        <v>0</v>
      </c>
      <c r="G54" s="6" t="s">
        <v>0</v>
      </c>
      <c r="H54" s="7" t="s">
        <v>0</v>
      </c>
      <c r="I54" s="8"/>
      <c r="J54" s="8"/>
      <c r="K54" s="8"/>
      <c r="L54" s="6" t="s">
        <v>83</v>
      </c>
      <c r="M54" s="1">
        <f>M55</f>
        <v>84.5</v>
      </c>
      <c r="N54" s="1">
        <f t="shared" ref="N54:R54" si="7">N55</f>
        <v>76.2</v>
      </c>
      <c r="O54" s="1">
        <f t="shared" si="7"/>
        <v>86.8</v>
      </c>
      <c r="P54" s="1">
        <f t="shared" si="7"/>
        <v>87.4</v>
      </c>
      <c r="Q54" s="1">
        <f t="shared" si="7"/>
        <v>90.1</v>
      </c>
      <c r="R54" s="1">
        <f t="shared" si="7"/>
        <v>90.272000000000006</v>
      </c>
      <c r="S54" s="10"/>
    </row>
    <row r="55" spans="1:19" ht="409.5" x14ac:dyDescent="0.2">
      <c r="A55" s="5" t="s">
        <v>77</v>
      </c>
      <c r="B55" s="6" t="s">
        <v>136</v>
      </c>
      <c r="C55" s="6" t="s">
        <v>84</v>
      </c>
      <c r="D55" s="6" t="s">
        <v>32</v>
      </c>
      <c r="E55" s="6" t="s">
        <v>85</v>
      </c>
      <c r="F55" s="6" t="s">
        <v>86</v>
      </c>
      <c r="G55" s="6" t="s">
        <v>21</v>
      </c>
      <c r="H55" s="7" t="s">
        <v>87</v>
      </c>
      <c r="I55" s="8"/>
      <c r="J55" s="8"/>
      <c r="K55" s="8"/>
      <c r="L55" s="6" t="s">
        <v>83</v>
      </c>
      <c r="M55" s="1">
        <v>84.5</v>
      </c>
      <c r="N55" s="1">
        <v>76.2</v>
      </c>
      <c r="O55" s="9">
        <v>86.8</v>
      </c>
      <c r="P55" s="9">
        <v>87.4</v>
      </c>
      <c r="Q55" s="9">
        <v>90.1</v>
      </c>
      <c r="R55" s="9">
        <f>O55*1.04</f>
        <v>90.272000000000006</v>
      </c>
      <c r="S55" s="10"/>
    </row>
    <row r="56" spans="1:19" ht="26.25" customHeight="1" x14ac:dyDescent="0.2">
      <c r="A56" s="5" t="s">
        <v>65</v>
      </c>
      <c r="B56" s="6" t="s">
        <v>137</v>
      </c>
      <c r="C56" s="6" t="s">
        <v>0</v>
      </c>
      <c r="D56" s="6" t="s">
        <v>0</v>
      </c>
      <c r="E56" s="6" t="s">
        <v>0</v>
      </c>
      <c r="F56" s="6" t="s">
        <v>0</v>
      </c>
      <c r="G56" s="6" t="s">
        <v>0</v>
      </c>
      <c r="H56" s="7" t="s">
        <v>0</v>
      </c>
      <c r="I56" s="8"/>
      <c r="J56" s="8"/>
      <c r="K56" s="8"/>
      <c r="L56" s="6" t="s">
        <v>69</v>
      </c>
      <c r="M56" s="1">
        <f>M57</f>
        <v>0.3</v>
      </c>
      <c r="N56" s="1">
        <f t="shared" ref="N56:R56" si="8">N57</f>
        <v>0</v>
      </c>
      <c r="O56" s="1">
        <f t="shared" si="8"/>
        <v>0.3</v>
      </c>
      <c r="P56" s="1">
        <f t="shared" si="8"/>
        <v>0.3</v>
      </c>
      <c r="Q56" s="1">
        <f t="shared" si="8"/>
        <v>0.3</v>
      </c>
      <c r="R56" s="1">
        <f t="shared" si="8"/>
        <v>0.312</v>
      </c>
      <c r="S56" s="10"/>
    </row>
    <row r="57" spans="1:19" ht="186.75" customHeight="1" x14ac:dyDescent="0.2">
      <c r="A57" s="5" t="s">
        <v>66</v>
      </c>
      <c r="B57" s="6" t="s">
        <v>138</v>
      </c>
      <c r="C57" s="6" t="s">
        <v>0</v>
      </c>
      <c r="D57" s="6" t="s">
        <v>0</v>
      </c>
      <c r="E57" s="6" t="s">
        <v>0</v>
      </c>
      <c r="F57" s="6" t="s">
        <v>67</v>
      </c>
      <c r="G57" s="6" t="s">
        <v>88</v>
      </c>
      <c r="H57" s="7" t="s">
        <v>68</v>
      </c>
      <c r="I57" s="53" t="s">
        <v>192</v>
      </c>
      <c r="J57" s="53" t="s">
        <v>21</v>
      </c>
      <c r="K57" s="55">
        <v>42779</v>
      </c>
      <c r="L57" s="6" t="s">
        <v>69</v>
      </c>
      <c r="M57" s="1">
        <v>0.3</v>
      </c>
      <c r="N57" s="1">
        <v>0</v>
      </c>
      <c r="O57" s="9">
        <v>0.3</v>
      </c>
      <c r="P57" s="9">
        <v>0.3</v>
      </c>
      <c r="Q57" s="9">
        <v>0.3</v>
      </c>
      <c r="R57" s="9">
        <f>O57*1.04</f>
        <v>0.312</v>
      </c>
      <c r="S57" s="10"/>
    </row>
    <row r="58" spans="1:19" ht="84" x14ac:dyDescent="0.2">
      <c r="A58" s="5" t="s">
        <v>139</v>
      </c>
      <c r="B58" s="6" t="s">
        <v>140</v>
      </c>
      <c r="C58" s="6" t="s">
        <v>0</v>
      </c>
      <c r="D58" s="6" t="s">
        <v>0</v>
      </c>
      <c r="E58" s="6" t="s">
        <v>0</v>
      </c>
      <c r="F58" s="6" t="s">
        <v>0</v>
      </c>
      <c r="G58" s="6" t="s">
        <v>0</v>
      </c>
      <c r="H58" s="7" t="s">
        <v>0</v>
      </c>
      <c r="I58" s="8"/>
      <c r="J58" s="8"/>
      <c r="K58" s="8"/>
      <c r="L58" s="13" t="s">
        <v>69</v>
      </c>
      <c r="M58" s="1">
        <f>M59</f>
        <v>5.6</v>
      </c>
      <c r="N58" s="1">
        <f t="shared" ref="N58:R60" si="9">N59</f>
        <v>5.6</v>
      </c>
      <c r="O58" s="1">
        <f t="shared" si="9"/>
        <v>5.8</v>
      </c>
      <c r="P58" s="1">
        <f t="shared" si="9"/>
        <v>6.2</v>
      </c>
      <c r="Q58" s="1">
        <f t="shared" si="9"/>
        <v>6.5</v>
      </c>
      <c r="R58" s="1">
        <f t="shared" si="9"/>
        <v>6.8</v>
      </c>
      <c r="S58" s="10"/>
    </row>
    <row r="59" spans="1:19" ht="24" x14ac:dyDescent="0.2">
      <c r="A59" s="5" t="s">
        <v>72</v>
      </c>
      <c r="B59" s="6" t="s">
        <v>141</v>
      </c>
      <c r="C59" s="6" t="s">
        <v>0</v>
      </c>
      <c r="D59" s="6" t="s">
        <v>0</v>
      </c>
      <c r="E59" s="6" t="s">
        <v>0</v>
      </c>
      <c r="F59" s="6" t="s">
        <v>0</v>
      </c>
      <c r="G59" s="6" t="s">
        <v>0</v>
      </c>
      <c r="H59" s="7" t="s">
        <v>0</v>
      </c>
      <c r="I59" s="8"/>
      <c r="J59" s="8"/>
      <c r="K59" s="8"/>
      <c r="L59" s="13" t="s">
        <v>69</v>
      </c>
      <c r="M59" s="1">
        <f>M60</f>
        <v>5.6</v>
      </c>
      <c r="N59" s="1">
        <f t="shared" si="9"/>
        <v>5.6</v>
      </c>
      <c r="O59" s="1">
        <f t="shared" si="9"/>
        <v>5.8</v>
      </c>
      <c r="P59" s="1">
        <f t="shared" si="9"/>
        <v>6.2</v>
      </c>
      <c r="Q59" s="1">
        <f t="shared" si="9"/>
        <v>6.5</v>
      </c>
      <c r="R59" s="1">
        <f t="shared" si="9"/>
        <v>6.8</v>
      </c>
      <c r="S59" s="10"/>
    </row>
    <row r="60" spans="1:19" ht="50.25" customHeight="1" x14ac:dyDescent="0.2">
      <c r="A60" s="5" t="s">
        <v>142</v>
      </c>
      <c r="B60" s="6" t="s">
        <v>143</v>
      </c>
      <c r="C60" s="6" t="s">
        <v>0</v>
      </c>
      <c r="D60" s="6" t="s">
        <v>0</v>
      </c>
      <c r="E60" s="6" t="s">
        <v>0</v>
      </c>
      <c r="F60" s="6" t="s">
        <v>0</v>
      </c>
      <c r="G60" s="6" t="s">
        <v>0</v>
      </c>
      <c r="H60" s="7" t="s">
        <v>0</v>
      </c>
      <c r="I60" s="8"/>
      <c r="J60" s="8"/>
      <c r="K60" s="8"/>
      <c r="L60" s="6" t="s">
        <v>69</v>
      </c>
      <c r="M60" s="1">
        <f>M61</f>
        <v>5.6</v>
      </c>
      <c r="N60" s="1">
        <f t="shared" si="9"/>
        <v>5.6</v>
      </c>
      <c r="O60" s="1">
        <f t="shared" si="9"/>
        <v>5.8</v>
      </c>
      <c r="P60" s="1">
        <f t="shared" si="9"/>
        <v>6.2</v>
      </c>
      <c r="Q60" s="1">
        <f t="shared" si="9"/>
        <v>6.5</v>
      </c>
      <c r="R60" s="1">
        <f t="shared" si="9"/>
        <v>6.8</v>
      </c>
      <c r="S60" s="10"/>
    </row>
    <row r="61" spans="1:19" ht="261" customHeight="1" x14ac:dyDescent="0.2">
      <c r="A61" s="5" t="s">
        <v>144</v>
      </c>
      <c r="B61" s="6" t="s">
        <v>145</v>
      </c>
      <c r="C61" s="6" t="s">
        <v>19</v>
      </c>
      <c r="D61" s="6" t="s">
        <v>39</v>
      </c>
      <c r="E61" s="6" t="s">
        <v>20</v>
      </c>
      <c r="F61" s="6" t="s">
        <v>70</v>
      </c>
      <c r="G61" s="6" t="s">
        <v>73</v>
      </c>
      <c r="H61" s="7" t="s">
        <v>71</v>
      </c>
      <c r="I61" s="53" t="s">
        <v>193</v>
      </c>
      <c r="J61" s="53" t="s">
        <v>21</v>
      </c>
      <c r="K61" s="55">
        <v>42867</v>
      </c>
      <c r="L61" s="6" t="s">
        <v>69</v>
      </c>
      <c r="M61" s="1">
        <v>5.6</v>
      </c>
      <c r="N61" s="1">
        <v>5.6</v>
      </c>
      <c r="O61" s="9">
        <v>5.8</v>
      </c>
      <c r="P61" s="9">
        <v>6.2</v>
      </c>
      <c r="Q61" s="9">
        <v>6.5</v>
      </c>
      <c r="R61" s="9">
        <v>6.8</v>
      </c>
      <c r="S61" s="10"/>
    </row>
    <row r="62" spans="1:19" ht="36" x14ac:dyDescent="0.2">
      <c r="A62" s="5" t="s">
        <v>146</v>
      </c>
      <c r="B62" s="6" t="s">
        <v>147</v>
      </c>
      <c r="C62" s="6" t="s">
        <v>0</v>
      </c>
      <c r="D62" s="6" t="s">
        <v>0</v>
      </c>
      <c r="E62" s="6" t="s">
        <v>0</v>
      </c>
      <c r="F62" s="6" t="s">
        <v>0</v>
      </c>
      <c r="G62" s="6" t="s">
        <v>0</v>
      </c>
      <c r="H62" s="7" t="s">
        <v>0</v>
      </c>
      <c r="I62" s="8"/>
      <c r="J62" s="8"/>
      <c r="K62" s="8"/>
      <c r="L62" s="6" t="s">
        <v>76</v>
      </c>
      <c r="M62" s="1">
        <v>0</v>
      </c>
      <c r="N62" s="1">
        <v>0</v>
      </c>
      <c r="O62" s="9">
        <v>0</v>
      </c>
      <c r="P62" s="9">
        <v>20.8</v>
      </c>
      <c r="Q62" s="9">
        <v>42.1</v>
      </c>
      <c r="R62" s="9">
        <f>O62*1.04</f>
        <v>0</v>
      </c>
      <c r="S62" s="10"/>
    </row>
    <row r="64" spans="1:19" ht="41.25" customHeight="1" x14ac:dyDescent="0.2">
      <c r="A64" s="11"/>
      <c r="C64" s="19" t="s">
        <v>177</v>
      </c>
      <c r="D64" s="19"/>
      <c r="E64" s="19"/>
      <c r="F64" s="19"/>
      <c r="G64" s="19"/>
      <c r="H64" s="11"/>
      <c r="I64" s="20"/>
      <c r="J64" s="20"/>
      <c r="L64" s="21" t="s">
        <v>178</v>
      </c>
      <c r="M64" s="22"/>
      <c r="N64" s="22"/>
    </row>
    <row r="65" spans="1:14" x14ac:dyDescent="0.2">
      <c r="I65" s="18" t="s">
        <v>153</v>
      </c>
      <c r="J65" s="18"/>
      <c r="L65" s="18" t="s">
        <v>154</v>
      </c>
      <c r="M65" s="18"/>
      <c r="N65" s="18"/>
    </row>
    <row r="67" spans="1:14" ht="17.25" customHeight="1" x14ac:dyDescent="0.2">
      <c r="A67" s="11" t="s">
        <v>155</v>
      </c>
      <c r="C67" s="19" t="s">
        <v>168</v>
      </c>
      <c r="D67" s="23"/>
      <c r="E67" s="23"/>
      <c r="F67" s="23"/>
      <c r="G67" s="23"/>
      <c r="I67" s="20"/>
      <c r="J67" s="20"/>
      <c r="L67" s="21" t="s">
        <v>179</v>
      </c>
      <c r="M67" s="22"/>
      <c r="N67" s="22"/>
    </row>
    <row r="68" spans="1:14" x14ac:dyDescent="0.2">
      <c r="I68" s="18" t="s">
        <v>153</v>
      </c>
      <c r="J68" s="18"/>
      <c r="L68" s="18" t="s">
        <v>154</v>
      </c>
      <c r="M68" s="18"/>
      <c r="N68" s="18"/>
    </row>
    <row r="69" spans="1:14" x14ac:dyDescent="0.2">
      <c r="A69" s="11" t="s">
        <v>169</v>
      </c>
    </row>
  </sheetData>
  <mergeCells count="60">
    <mergeCell ref="R9:R10"/>
    <mergeCell ref="M5:R5"/>
    <mergeCell ref="C6:K8"/>
    <mergeCell ref="M6:N8"/>
    <mergeCell ref="O6:O8"/>
    <mergeCell ref="P6:P8"/>
    <mergeCell ref="Q6:R7"/>
    <mergeCell ref="P9:P10"/>
    <mergeCell ref="O9:O10"/>
    <mergeCell ref="Q9:Q10"/>
    <mergeCell ref="A15:A16"/>
    <mergeCell ref="B15:B16"/>
    <mergeCell ref="A2:S2"/>
    <mergeCell ref="A3:S3"/>
    <mergeCell ref="A4:S4"/>
    <mergeCell ref="A5:A10"/>
    <mergeCell ref="B5:B10"/>
    <mergeCell ref="C5:K5"/>
    <mergeCell ref="L5:L9"/>
    <mergeCell ref="C9:E9"/>
    <mergeCell ref="S5:S10"/>
    <mergeCell ref="F9:H9"/>
    <mergeCell ref="I9:K9"/>
    <mergeCell ref="M9:N9"/>
    <mergeCell ref="A33:A34"/>
    <mergeCell ref="B33:B34"/>
    <mergeCell ref="A23:A24"/>
    <mergeCell ref="B23:B24"/>
    <mergeCell ref="A25:A26"/>
    <mergeCell ref="B25:B26"/>
    <mergeCell ref="A27:A28"/>
    <mergeCell ref="B27:B28"/>
    <mergeCell ref="A29:A30"/>
    <mergeCell ref="B29:B30"/>
    <mergeCell ref="A31:A32"/>
    <mergeCell ref="B31:B32"/>
    <mergeCell ref="A48:A49"/>
    <mergeCell ref="B48:B49"/>
    <mergeCell ref="A42:A43"/>
    <mergeCell ref="B42:B43"/>
    <mergeCell ref="A44:A45"/>
    <mergeCell ref="B44:B45"/>
    <mergeCell ref="A46:A47"/>
    <mergeCell ref="B46:B47"/>
    <mergeCell ref="A35:A36"/>
    <mergeCell ref="B35:B36"/>
    <mergeCell ref="A37:A38"/>
    <mergeCell ref="B37:B38"/>
    <mergeCell ref="A40:A41"/>
    <mergeCell ref="B40:B41"/>
    <mergeCell ref="I68:J68"/>
    <mergeCell ref="L68:N68"/>
    <mergeCell ref="C64:G64"/>
    <mergeCell ref="I64:J64"/>
    <mergeCell ref="I65:J65"/>
    <mergeCell ref="L64:N64"/>
    <mergeCell ref="L65:N65"/>
    <mergeCell ref="C67:G67"/>
    <mergeCell ref="I67:J67"/>
    <mergeCell ref="L67:N67"/>
  </mergeCells>
  <hyperlinks>
    <hyperlink ref="I25" r:id="rId1" display="garantf1://8924153.0/" xr:uid="{039E7CD9-8531-48A9-BDA7-1D59ECE246BD}"/>
  </hyperlinks>
  <pageMargins left="0.31496062992125984" right="0.31496062992125984" top="0.15748031496062992" bottom="0.15748031496062992" header="0" footer="0"/>
  <pageSetup paperSize="9" scale="52" fitToWidth="6" fitToHeight="6"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Поселение</vt:lpstr>
      <vt:lpstr>Поселение!Заголовки_для_печати</vt:lpstr>
      <vt:lpstr>Поселение!Область_печати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2021-04-15T13:33:25Z</dcterms:modified>
</cp:coreProperties>
</file>