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defaultThemeVersion="124226"/>
  <xr:revisionPtr revIDLastSave="0" documentId="13_ncr:1_{072B52C5-FFB2-412C-BABD-B4D844EB407E}" xr6:coauthVersionLast="45" xr6:coauthVersionMax="45" xr10:uidLastSave="{00000000-0000-0000-0000-000000000000}"/>
  <bookViews>
    <workbookView xWindow="-120" yWindow="-120" windowWidth="29040" windowHeight="15840" xr2:uid="{00000000-000D-0000-FFFF-FFFF00000000}"/>
  </bookViews>
  <sheets>
    <sheet name="КОНСОЛИДАЦИЯ" sheetId="2" r:id="rId1"/>
  </sheets>
  <definedNames>
    <definedName name="_xlnm._FilterDatabase" localSheetId="0" hidden="1">КОНСОЛИДАЦИЯ!$A$5:$R$145</definedName>
    <definedName name="_xlnm.Print_Titles" localSheetId="0">КОНСОЛИДАЦИЯ!$5:$9</definedName>
    <definedName name="_xlnm.Print_Area" localSheetId="0">КОНСОЛИДАЦИЯ!$A$1:$R$265</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O99" i="2" l="1"/>
  <c r="Q163" i="2"/>
  <c r="P163" i="2"/>
  <c r="O179" i="2"/>
  <c r="O159" i="2"/>
  <c r="O157" i="2" l="1"/>
  <c r="O163" i="2"/>
  <c r="P193" i="2"/>
  <c r="Q193" i="2"/>
  <c r="O193" i="2"/>
  <c r="P191" i="2"/>
  <c r="Q191" i="2"/>
  <c r="O191" i="2"/>
  <c r="P186" i="2"/>
  <c r="P185" i="2" s="1"/>
  <c r="Q186" i="2"/>
  <c r="Q185" i="2" s="1"/>
  <c r="O186" i="2"/>
  <c r="O185" i="2" s="1"/>
  <c r="P172" i="2"/>
  <c r="Q172" i="2"/>
  <c r="O172" i="2"/>
  <c r="Q190" i="2" l="1"/>
  <c r="O190" i="2"/>
  <c r="P190" i="2"/>
  <c r="P148" i="2"/>
  <c r="P147" i="2" s="1"/>
  <c r="Q148" i="2"/>
  <c r="Q147" i="2" s="1"/>
  <c r="O148" i="2"/>
  <c r="O147" i="2" s="1"/>
  <c r="Q146" i="2" l="1"/>
  <c r="P197" i="2"/>
  <c r="P196" i="2" s="1"/>
  <c r="P195" i="2" s="1"/>
  <c r="P146" i="2" s="1"/>
  <c r="Q197" i="2"/>
  <c r="Q196" i="2" s="1"/>
  <c r="Q195" i="2" s="1"/>
  <c r="O197" i="2"/>
  <c r="O196" i="2" s="1"/>
  <c r="O195" i="2" s="1"/>
  <c r="O146" i="2" s="1"/>
  <c r="O206" i="2"/>
  <c r="O230" i="2"/>
  <c r="O204" i="2"/>
  <c r="P207" i="2"/>
  <c r="Q207" i="2"/>
  <c r="O207" i="2"/>
  <c r="O211" i="2"/>
  <c r="O203" i="2" l="1"/>
  <c r="Q211" i="2"/>
  <c r="P211" i="2" l="1"/>
  <c r="O202" i="2"/>
  <c r="P203" i="2"/>
  <c r="Q203" i="2"/>
  <c r="P230" i="2"/>
  <c r="Q230" i="2"/>
  <c r="P244" i="2"/>
  <c r="Q244" i="2"/>
  <c r="O244" i="2"/>
  <c r="P246" i="2"/>
  <c r="Q246" i="2"/>
  <c r="O246" i="2"/>
  <c r="P249" i="2"/>
  <c r="Q249" i="2"/>
  <c r="O249" i="2"/>
  <c r="P251" i="2"/>
  <c r="Q251" i="2"/>
  <c r="O251" i="2"/>
  <c r="P255" i="2"/>
  <c r="P254" i="2" s="1"/>
  <c r="P253" i="2" s="1"/>
  <c r="Q255" i="2"/>
  <c r="Q254" i="2" s="1"/>
  <c r="Q253" i="2" s="1"/>
  <c r="O255" i="2"/>
  <c r="O254" i="2" s="1"/>
  <c r="O253" i="2" s="1"/>
  <c r="O248" i="2" l="1"/>
  <c r="Q202" i="2"/>
  <c r="P202" i="2"/>
  <c r="O243" i="2"/>
  <c r="Q243" i="2"/>
  <c r="P243" i="2"/>
  <c r="Q248" i="2"/>
  <c r="P248" i="2"/>
  <c r="O137" i="2"/>
  <c r="Q139" i="2"/>
  <c r="P139" i="2"/>
  <c r="Q13" i="2"/>
  <c r="P13" i="2"/>
  <c r="O13" i="2"/>
  <c r="Q79" i="2"/>
  <c r="P79" i="2"/>
  <c r="O39" i="2"/>
  <c r="Q39" i="2"/>
  <c r="P39" i="2"/>
  <c r="O79" i="2"/>
  <c r="Q138" i="2"/>
  <c r="P138" i="2"/>
  <c r="Q16" i="2"/>
  <c r="P16" i="2"/>
  <c r="O16" i="2"/>
  <c r="N61" i="2"/>
  <c r="N12" i="2"/>
  <c r="P201" i="2" l="1"/>
  <c r="Q201" i="2"/>
  <c r="T201" i="2" s="1"/>
  <c r="O201" i="2"/>
  <c r="P137" i="2"/>
  <c r="Q137" i="2"/>
  <c r="N11" i="2"/>
  <c r="O106" i="2"/>
  <c r="O110" i="2"/>
  <c r="O136" i="2"/>
  <c r="O134" i="2" s="1"/>
  <c r="Q72" i="2" l="1"/>
  <c r="P72" i="2"/>
  <c r="O72" i="2"/>
  <c r="O61" i="2"/>
  <c r="P61" i="2"/>
  <c r="Q61" i="2"/>
  <c r="M61" i="2"/>
  <c r="M12" i="2"/>
  <c r="Q19" i="2"/>
  <c r="Q12" i="2" s="1"/>
  <c r="P19" i="2"/>
  <c r="P12" i="2" s="1"/>
  <c r="O19" i="2"/>
  <c r="O12" i="2" s="1"/>
  <c r="N71" i="2"/>
  <c r="M71" i="2"/>
  <c r="O74" i="2"/>
  <c r="Q74" i="2"/>
  <c r="P74" i="2"/>
  <c r="N96" i="2"/>
  <c r="O96" i="2"/>
  <c r="P96" i="2"/>
  <c r="Q96" i="2"/>
  <c r="M96" i="2"/>
  <c r="N99" i="2"/>
  <c r="P99" i="2"/>
  <c r="Q99" i="2"/>
  <c r="M99" i="2"/>
  <c r="N102" i="2"/>
  <c r="O102" i="2"/>
  <c r="P102" i="2"/>
  <c r="Q102" i="2"/>
  <c r="M102" i="2"/>
  <c r="N106" i="2"/>
  <c r="P106" i="2"/>
  <c r="Q106" i="2"/>
  <c r="M106" i="2"/>
  <c r="N110" i="2"/>
  <c r="P110" i="2"/>
  <c r="Q110" i="2"/>
  <c r="M110" i="2"/>
  <c r="N137" i="2"/>
  <c r="N136" i="2" s="1"/>
  <c r="N134" i="2" s="1"/>
  <c r="M137" i="2"/>
  <c r="M136" i="2" s="1"/>
  <c r="M134" i="2" s="1"/>
  <c r="Q136" i="2"/>
  <c r="Q134" i="2" s="1"/>
  <c r="P136" i="2"/>
  <c r="P134" i="2" s="1"/>
  <c r="N130" i="2"/>
  <c r="O130" i="2"/>
  <c r="P130" i="2"/>
  <c r="Q130" i="2"/>
  <c r="M130" i="2"/>
  <c r="Q71" i="2" l="1"/>
  <c r="P71" i="2"/>
  <c r="N95" i="2"/>
  <c r="O11" i="2"/>
  <c r="O71" i="2"/>
  <c r="M95" i="2"/>
  <c r="O95" i="2"/>
  <c r="Q105" i="2"/>
  <c r="P95" i="2"/>
  <c r="P105" i="2"/>
  <c r="O105" i="2"/>
  <c r="Q95" i="2"/>
  <c r="M105" i="2"/>
  <c r="N105" i="2"/>
  <c r="P11" i="2"/>
  <c r="Q11" i="2"/>
  <c r="M11" i="2"/>
  <c r="M10" i="2" l="1"/>
  <c r="P10" i="2"/>
  <c r="N10" i="2"/>
  <c r="O10" i="2"/>
  <c r="Q10" i="2"/>
</calcChain>
</file>

<file path=xl/sharedStrings.xml><?xml version="1.0" encoding="utf-8"?>
<sst xmlns="http://schemas.openxmlformats.org/spreadsheetml/2006/main" count="3252" uniqueCount="676">
  <si>
    <t/>
  </si>
  <si>
    <t>Наименование полномочия, расходного обязательства</t>
  </si>
  <si>
    <t>Код строки</t>
  </si>
  <si>
    <t>Правовое основание финансового обеспечения расходного полномочия субъекта Российской Федерации</t>
  </si>
  <si>
    <t>Код расхода по БК</t>
  </si>
  <si>
    <t>Объем средств на исполнение расходного обязательства</t>
  </si>
  <si>
    <t>отчетный
 2018 г.</t>
  </si>
  <si>
    <t>текущий
2019 г.</t>
  </si>
  <si>
    <t>Всего</t>
  </si>
  <si>
    <t>наименование, номер и дата</t>
  </si>
  <si>
    <t>номер статьи (подстатьи), пункта (подпункта)</t>
  </si>
  <si>
    <t>дата вступления в силу, срок действия</t>
  </si>
  <si>
    <t>номер пункта, подпункта</t>
  </si>
  <si>
    <t>раздел
подраздел</t>
  </si>
  <si>
    <t>утвержденные бюджетные назначения</t>
  </si>
  <si>
    <t>исполнено</t>
  </si>
  <si>
    <t>1</t>
  </si>
  <si>
    <t>2</t>
  </si>
  <si>
    <t>3</t>
  </si>
  <si>
    <t>4</t>
  </si>
  <si>
    <t>5</t>
  </si>
  <si>
    <t>Расходные обязательства, возникшие в результате принятия нормативных правовых актов муниципального района, заключения договоров (соглашений), всего из них:</t>
  </si>
  <si>
    <t>1.</t>
  </si>
  <si>
    <t>0102|0104|0105|0106|0107|0111|0113|0304|0309|0314|0405|0409|0412|0501|0502|0503|0603|0701|0702|0703|0705|0707|0709|0801|0804|1001|1003|1004|1006|1101|1202|1301|1401|1403|9999|</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</si>
  <si>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вопросов местного значения муниципального района, всего</t>
  </si>
  <si>
    <t>1.1.</t>
  </si>
  <si>
    <t>0106|0113|0309|0405|0409|0412|0501|0502|0701|0702|0703|0707|0709|0801|0804|1003|1006|1101|</t>
  </si>
  <si>
    <t>по перечню, предусмотренному частью 1 статьи 15 и частью 4 статьи 14 Федерального закона от 6 октября 2003 г. № 131-ФЗ «Об общих принципах организации местного самоуправления в Российской Федерации», всего</t>
  </si>
  <si>
    <t>1.1.1.</t>
  </si>
  <si>
    <t>0113|0309|0405|0409|0412|0501|0701|0702|0703|0707|0709|0801|0804|1003|1006|1101|</t>
  </si>
  <si>
    <t>владение, пользование и распоряжение имуществом, находящимся в муниципальной собственности муниципального района</t>
  </si>
  <si>
    <t>1.1.1.3.</t>
  </si>
  <si>
    <t>Федеральный закон № 131-ФЗ Об общих принципах организации местного самоуправления в Российской Федерации от 06.10.2003</t>
  </si>
  <si>
    <t>ст.15 ч.1 п.3</t>
  </si>
  <si>
    <t>01.01.2006 - 01.01.2099</t>
  </si>
  <si>
    <t>Постановление Правительства РФ № 584 Об утверждении Положения о проведении конкурса по продаже государственного или муниципального имущества от 12.08.2002</t>
  </si>
  <si>
    <t>в целом</t>
  </si>
  <si>
    <t>28.08.2002 - 01.01.2099</t>
  </si>
  <si>
    <t>0113|</t>
  </si>
  <si>
    <t>Федеральный закон № 178-ФЗ О приватизации государственного и муниципального имущества от 21.12.2001</t>
  </si>
  <si>
    <t>ст.6 п.2</t>
  </si>
  <si>
    <t>13.05.2009 - 01.01.2099</t>
  </si>
  <si>
    <t>организация в границах муниципального района электро- и газоснабжения поселений в пределах полномочий, установленных законодательством Российской Федерации</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</si>
  <si>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</si>
  <si>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1.1.1.5.</t>
  </si>
  <si>
    <t>Федеральный закон № 257-ФЗ 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 от 08.11.2007</t>
  </si>
  <si>
    <t>ст.13</t>
  </si>
  <si>
    <t>14.11.2007 - 01.01.2099</t>
  </si>
  <si>
    <t>0409|</t>
  </si>
  <si>
    <t>ст.15 ч.1 п.5</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</si>
  <si>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района,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</si>
  <si>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1.1.1.12.</t>
  </si>
  <si>
    <t>ст.15 ч.1 п. 6.2</t>
  </si>
  <si>
    <t>участие в предупреждении и ликвидации последствий чрезвычайных ситуаций на территории муниципального района</t>
  </si>
  <si>
    <t>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</si>
  <si>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1.1.1.17.</t>
  </si>
  <si>
    <t>Федеральный закон № 273-ФЗ Об образовании в Российской Федерации от 29.12.2012</t>
  </si>
  <si>
    <t>ст.9 ч.1</t>
  </si>
  <si>
    <t>01.09.2013 - 01.01.2099</t>
  </si>
  <si>
    <t>0701|</t>
  </si>
  <si>
    <t>ст.15 ч.1 п.11</t>
  </si>
  <si>
    <t>Постановление Правительства РФ № 1642 Об утверждении государственной программы Российской Федерации "Развитие образования" от 26.12.2017</t>
  </si>
  <si>
    <t>01.01.2018 - 31.12.2025</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</si>
  <si>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городской местности)</t>
  </si>
  <si>
    <t>1.1.1.18.</t>
  </si>
  <si>
    <t>0702|</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</si>
  <si>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сельской местности)</t>
  </si>
  <si>
    <t>1.1.1.19.</t>
  </si>
  <si>
    <t>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</si>
  <si>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1.1.1.20.</t>
  </si>
  <si>
    <t>0703|</t>
  </si>
  <si>
    <t>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</si>
  <si>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1.1.1.21.</t>
  </si>
  <si>
    <t>0707|</t>
  </si>
  <si>
    <t>Федеральный закон № 124-ФЗ Об основных гарантиях прав ребенка в Российской Федерации от 24.07.1998</t>
  </si>
  <si>
    <t>ст. 12.1 п.3</t>
  </si>
  <si>
    <t>05.08.1998 - 01.01.2099</t>
  </si>
  <si>
    <t>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</si>
  <si>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1.1.1.22.</t>
  </si>
  <si>
    <t>0709|</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</si>
  <si>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</si>
  <si>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формирование и содержание муниципального архива, включая хранение архивных фондов поселений</t>
  </si>
  <si>
    <t>1.1.1.27.</t>
  </si>
  <si>
    <t>Федеральный закон № 125-ФЗ Об архивном деле в Российской Федерации от 22.10.2004</t>
  </si>
  <si>
    <t>ст.4 ч.3</t>
  </si>
  <si>
    <t>27.10.2004 - 01.01.2099</t>
  </si>
  <si>
    <t>ст.15 ч.1 п.16</t>
  </si>
  <si>
    <t>организация библиотечного обслуживания населения межпоселенческими библиотеками, комплектование и обеспечение сохранности их библиотечных фондов</t>
  </si>
  <si>
    <t>1.1.1.31.</t>
  </si>
  <si>
    <t>Закон РФ № 3612-1 Основы законодательства Российской Федерации о культуре от 09.10.1992</t>
  </si>
  <si>
    <t>ст.40 ч.3 абз.2</t>
  </si>
  <si>
    <t>17.11.1992 - 01.01.2099</t>
  </si>
  <si>
    <t>0801|0804|</t>
  </si>
  <si>
    <t>Федеральный закон № 78-ФЗ О библиотечном деле от 29.12.1994</t>
  </si>
  <si>
    <t>ст.15 п.2</t>
  </si>
  <si>
    <t>02.01.1995 - 01.01.2099</t>
  </si>
  <si>
    <t>ст.15 ч.1 п.19</t>
  </si>
  <si>
    <t>Постановление Правительства РФ № 317 Об утверждении государственной программы Российской Федерации "Развитие культуры и туризма" от 15.04.2014</t>
  </si>
  <si>
    <t>02.05.2014 - 31.12.2024</t>
  </si>
  <si>
    <t>создание условий для обеспечения поселений, входящих в состав муниципального района, услугами по организации досуга и услугами организаций культуры</t>
  </si>
  <si>
    <t>1.1.1.32.</t>
  </si>
  <si>
    <t>ст.40 ч.3 абз.3</t>
  </si>
  <si>
    <t>ст.15 ч.1 п. 19.1</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</si>
  <si>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</si>
  <si>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организация и осуществление мероприятий по территориальной обороне и гражданской обороне, защите населения и территории муниципального района от чрезвычайных ситуаций природного и техногенного характера</t>
  </si>
  <si>
    <t>1.1.1.35.</t>
  </si>
  <si>
    <t>Федеральный закон № 68-ФЗ О защите населения и территорий от чрезвычайных ситуаций природного и техногенного характера от 21.12.1994</t>
  </si>
  <si>
    <t>ст.11 п.2</t>
  </si>
  <si>
    <t>24.12.1994 - 01.01.2099</t>
  </si>
  <si>
    <t>Постановление Правительства РФ № 794 О единой государственной системе предупреждения и ликвидации чрезвычайных ситуаций от 30.12.2003</t>
  </si>
  <si>
    <t>п.34</t>
  </si>
  <si>
    <t>28.01.2004 - 01.01.2099</t>
  </si>
  <si>
    <t>0309|</t>
  </si>
  <si>
    <t>Федеральный закон № 28-ФЗ О гражданской обороне от 12.02.1998</t>
  </si>
  <si>
    <t>ст.8 п.2</t>
  </si>
  <si>
    <t>19.02.1998 - 01.01.2099</t>
  </si>
  <si>
    <t>ст.15 ч.1 п.21</t>
  </si>
  <si>
    <t>осуществление мероприятий по обеспечению безопасности людей на водных объектах, охране их жизни и здоровья</t>
  </si>
  <si>
    <t>создание условий для развития сельскохозяйственного производства в поселениях в сфере животноводства без учета рыболовства и рыбоводства</t>
  </si>
  <si>
    <t>1.1.1.40.</t>
  </si>
  <si>
    <t>ст.15 ч.1 п.25</t>
  </si>
  <si>
    <t>0405|</t>
  </si>
  <si>
    <t>содействие развитию малого и среднего предпринимательства</t>
  </si>
  <si>
    <t>1.1.1.42.</t>
  </si>
  <si>
    <t>Федеральный закон № 209-ФЗ О развитии малого и среднего предпринимательства в Российской Федерации от 24.07.2007</t>
  </si>
  <si>
    <t>ст.11</t>
  </si>
  <si>
    <t>01.01.2008 - 01.01.2099</t>
  </si>
  <si>
    <t>0412|</t>
  </si>
  <si>
    <t>оказание поддержки социально ориентированным некоммерческим организациям, благотворительной деятельности и добровольчеству</t>
  </si>
  <si>
    <t>1.1.1.43.</t>
  </si>
  <si>
    <t>Федеральный закон № 7-ФЗ О некоммерческих организациях от 12.01.1996</t>
  </si>
  <si>
    <t>ст. 31.1 п.1</t>
  </si>
  <si>
    <t>24.01.1996 - 01.01.2099</t>
  </si>
  <si>
    <t>1006|</t>
  </si>
  <si>
    <t>ст. 31.3 п.3</t>
  </si>
  <si>
    <t>Федеральный закон № 135-ФЗ О благотворительной деятельности и добровольчестве (волонтерстве) от 11.08.1995</t>
  </si>
  <si>
    <t>ст. 17.4</t>
  </si>
  <si>
    <t>не установлено</t>
  </si>
  <si>
    <t>ст. 17.3 п.4</t>
  </si>
  <si>
    <t>организация проведения официальных физкультурно-оздоровительных и спортивных мероприятий муниципального района</t>
  </si>
  <si>
    <t>1.1.1.45.</t>
  </si>
  <si>
    <t>Федеральный закон № 329-ФЗ О физической культуре и спорте в Российской Федерации от 04.12.2007</t>
  </si>
  <si>
    <t>ст.38 ч.4</t>
  </si>
  <si>
    <t>30.03.2008 - 01.01.2099</t>
  </si>
  <si>
    <t>1101|</t>
  </si>
  <si>
    <t>ст.9 ч.1 п.3</t>
  </si>
  <si>
    <t>ст.15 ч.1 п.26</t>
  </si>
  <si>
    <t>организация и осуществление мероприятий межпоселенческого характера по работе с детьми и молодежью</t>
  </si>
  <si>
    <t>1.1.1.46.</t>
  </si>
  <si>
    <t>ст.15 ч.1 п.27</t>
  </si>
  <si>
    <t>0707|0709|</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</si>
  <si>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</si>
  <si>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 на территории сельского поселения</t>
  </si>
  <si>
    <t>1.1.1.57.</t>
  </si>
  <si>
    <t>Федеральный закон № 188-ФЗ Жилищный кодекс Российской Федерации от 29.12.2004</t>
  </si>
  <si>
    <t>ст.14 ч.1</t>
  </si>
  <si>
    <t>01.03.2005 - 01.01.2099</t>
  </si>
  <si>
    <t>0501|1003|</t>
  </si>
  <si>
    <t>ст.14 ч.1 п.6</t>
  </si>
  <si>
    <t>Постановление Правительства РФ № 1710 Об утверждении государственной программы Российской Федерации "Обеспечение доступным и комфортным жильем и коммунальными услугами граждан Российской Федерации" от 30.12.2017</t>
  </si>
  <si>
    <t>1003|</t>
  </si>
  <si>
    <t>Указ Президента РФ № 600 О мерах по обеспечению граждан Российской Федерации доступным и комфортным жильем и повышению качества жилищно-коммунальных услуг от 07.05.2012</t>
  </si>
  <si>
    <t>07.05.2012 - 01.01.2099</t>
  </si>
  <si>
    <t>участие в предупреждении и ликвидации последствий чрезвычайных ситуаций в границах сельского поселения</t>
  </si>
  <si>
    <t>в случаях заключения соглашения с органами местного самоуправления отдельных поселений о передаче муниципальному району осуществления части  полномочий по решению вопросов местного значения поселения, всего</t>
  </si>
  <si>
    <t>1.1.2.</t>
  </si>
  <si>
    <t>0106|0502|0801|0804|</t>
  </si>
  <si>
    <t>составление и рассмотрение проекта бюджета поселения, исполнение бюджета поселения, составление отчета об исполнении бюджета поселения</t>
  </si>
  <si>
    <t>1.1.2.1.</t>
  </si>
  <si>
    <t>ст.14 ч.1 п.1</t>
  </si>
  <si>
    <t>0106|</t>
  </si>
  <si>
    <t>ст.15 ч.4</t>
  </si>
  <si>
    <t>организация в границах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</si>
  <si>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1.1.2.4.</t>
  </si>
  <si>
    <t>ст.14 ч.1 п.4</t>
  </si>
  <si>
    <t>0502|</t>
  </si>
  <si>
    <t>организация библиотечного обслуживания населения, комплектование и обеспечение сохранности библиотечных фондов библиотек  поселения</t>
  </si>
  <si>
    <t>1.1.2.18.</t>
  </si>
  <si>
    <t>ст.14 ч.1 п.11</t>
  </si>
  <si>
    <t>создание условий для организации досуга и обеспечения жителей  поселения услугами организаций культуры</t>
  </si>
  <si>
    <t>1.1.2.19.</t>
  </si>
  <si>
    <t>ст.14 ч.1 п.12</t>
  </si>
  <si>
    <t>участие в организации деятельности по сбору (в том числе раздельному сбору) и транспортированию твердых коммунальных отходов</t>
  </si>
  <si>
    <t>организация ритуальных услуг и содержание мест захоронения</t>
  </si>
  <si>
    <t>осуществление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t>
  </si>
  <si>
    <t>оказание поддержки гражданам и их объединениям, участвующим в охране общественного порядка, создание условий для деятельности народных дружин</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</si>
  <si>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</si>
  <si>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</si>
  <si>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</si>
  <si>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1.2.</t>
  </si>
  <si>
    <t>0102|0104|0106|0107|0113|0502|0705|1001|1202|1301|</t>
  </si>
  <si>
    <t>1.2.1.</t>
  </si>
  <si>
    <t>ст.17 ч.1 п.9</t>
  </si>
  <si>
    <t>Закон РМ № 48-З
 О регулировании отношений в сфере муниципальной службы
 от 08.06.2007</t>
  </si>
  <si>
    <t>0102|0104|0106|</t>
  </si>
  <si>
    <t>ст.34 ч.9</t>
  </si>
  <si>
    <t>1.2.2.</t>
  </si>
  <si>
    <t>Федеральный закон № 25-ФЗ О муниципальной службе в Российской Федерации от 02.03.2007</t>
  </si>
  <si>
    <t>ст.34</t>
  </si>
  <si>
    <t>01.06.2007 - 01.01.2099</t>
  </si>
  <si>
    <t>обслуживание долговых обязательств в части процентов, пеней и штрафных санкций по бюджетным кредитам, полученным из региональных и местных бюджетов</t>
  </si>
  <si>
    <t>1.2.4.</t>
  </si>
  <si>
    <t>1301|</t>
  </si>
  <si>
    <t>ст.53</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</si>
  <si>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</si>
  <si>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1.2.8.</t>
  </si>
  <si>
    <t>ст. 9.2 п.6</t>
  </si>
  <si>
    <t>Федеральный закон № 174-ФЗ Об автономных учреждениях от 03.11.2006</t>
  </si>
  <si>
    <t>ст.2</t>
  </si>
  <si>
    <t>08.01.2007 - 01.01.2099</t>
  </si>
  <si>
    <t>ст.17 ч.1 п.3</t>
  </si>
  <si>
    <t>Указ Президента РФ № 601 Об основных направлениях совершенствования системы государственного управления от 07.05.2012</t>
  </si>
  <si>
    <t>полномочия по организации теплоснабжения, предусмотренные Федеральным законом от 27 июля 2010 г. № 190-ФЗ «О теплоснабжении»</t>
  </si>
  <si>
    <t>1.2.11.</t>
  </si>
  <si>
    <t>Федеральный закон № 190-ФЗ Градостроительный кодекс Российской Федерации от 29.12.2004</t>
  </si>
  <si>
    <t>ст.6</t>
  </si>
  <si>
    <t>30.12.2004 - 01.01.2099</t>
  </si>
  <si>
    <t>ст.17 ч.1 п. 4.2.</t>
  </si>
  <si>
    <t>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</si>
  <si>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1.2.13.</t>
  </si>
  <si>
    <t>ст.17 ч.1 п.5</t>
  </si>
  <si>
    <t>Закон РМ № 16-З О выборах депутатов представительных органов муниципальных образований в Республике Мордовия от 19.02.2007</t>
  </si>
  <si>
    <t>ст.51</t>
  </si>
  <si>
    <t>04.03.2007 - 01.01.2099</t>
  </si>
  <si>
    <t>0107|</t>
  </si>
  <si>
    <t>Федеральный закон № 67-ФЗ Об основных гарантиях избирательных прав и права на участие в референдуме граждан Российской Федерации от 12.06.2002</t>
  </si>
  <si>
    <t>ст.57</t>
  </si>
  <si>
    <t>26.06.2002 - 01.01.2099</t>
  </si>
  <si>
    <t>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</si>
  <si>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1.2.17.</t>
  </si>
  <si>
    <t>ст.17 ч.1 п.7</t>
  </si>
  <si>
    <t>1202|</t>
  </si>
  <si>
    <t>Закон РФ № 2124-1 О средствах массовой информации от 27.12.1991</t>
  </si>
  <si>
    <t>ст.7</t>
  </si>
  <si>
    <t>08.02.1992 - 01.01.2099</t>
  </si>
  <si>
    <t>организация профессионального образования и дополнительного профессионального образования выборных должностных лиц местного самоуправления, членов выборных органов местного самоуправления, депутатов представительных органов муниципальных образований, муниципальных служащих и работников муниципальных учреждений, организация подготовки кадров для муниципальной службы в порядке, предусмотренном законодательством Российской Федерации об образовании и законодательством Российской Федерации о муниципальной службе</t>
  </si>
  <si>
    <t>1.2.19.</t>
  </si>
  <si>
    <t>ст.32 п.3</t>
  </si>
  <si>
    <t>Закон РМ № 48-З О регулировании отношений в сфере муниципальной службы от 08.06.2007</t>
  </si>
  <si>
    <t>09.06.2007 - 01.01.2099</t>
  </si>
  <si>
    <t>0705|</t>
  </si>
  <si>
    <t>ст.17 ч.1 п. 8.1.</t>
  </si>
  <si>
    <t>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</si>
  <si>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1.2.20.</t>
  </si>
  <si>
    <t>Федеральный закон № 261-ФЗ Об энергосбережении и о повышении энергетической эффективности и о внесении изменений в отдельные законодательные акты Российской Федерации от 23.11.2009</t>
  </si>
  <si>
    <t>ст.8</t>
  </si>
  <si>
    <t>27.11.2009 - 01.01.2099</t>
  </si>
  <si>
    <t>ст.17 ч.1 п.8</t>
  </si>
  <si>
    <t>предоставление доплаты за выслугу лет к трудовой пенсии муниципальным служащим за счет средств местного бюджета</t>
  </si>
  <si>
    <t>1.2.23.</t>
  </si>
  <si>
    <t>Закон РМ № 30-З
 О муниципальной службе в Республике Мордовия
 от 08.06.1999</t>
  </si>
  <si>
    <t>ст.30</t>
  </si>
  <si>
    <t>1001|</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</si>
  <si>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права на решение вопросов, не отнесенных к вопросам местного значения муниципального района, всего</t>
  </si>
  <si>
    <t>1.3.</t>
  </si>
  <si>
    <t>0104|0111|0113|0314|1003|1202|</t>
  </si>
  <si>
    <t>по перечню, предусмотренному Федеральным законом  от 6 октября 2003 г. № 131-ФЗ «Об общих принципах организации местного самоуправления в Российской Федерации», всего</t>
  </si>
  <si>
    <t>1.3.1.</t>
  </si>
  <si>
    <t>0113|0314|1202|</t>
  </si>
  <si>
    <t>осуществление мероприятий в сфере профилактики правонарушений, предусмотренных  Федеральным  законом   от   23 июня 2016  г. №  182-ФЗ «Об основах системы профилактики правонарушений в Российской Федерации»</t>
  </si>
  <si>
    <t>1.3.1.12.</t>
  </si>
  <si>
    <t>ст. 15.1 ч.1 п.14</t>
  </si>
  <si>
    <t>Федеральный закон № 182-ФЗ Об основах системы профилактики правонарушений в Российской Федерации от 23.06.2016</t>
  </si>
  <si>
    <t>ст.12</t>
  </si>
  <si>
    <t>22.09.2016 - 01.01.2099</t>
  </si>
  <si>
    <t>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t>
  </si>
  <si>
    <t>1.3.3.</t>
  </si>
  <si>
    <t>Материальная помощь гражданам, оказавшимся в трудной жизненной ситуации</t>
  </si>
  <si>
    <t>1.3.3.2.</t>
  </si>
  <si>
    <t>ст.20 ч.5</t>
  </si>
  <si>
    <t>Оказание других видов социальной помощи</t>
  </si>
  <si>
    <t>1.3.3.3.</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</si>
  <si>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</si>
  <si>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1.3.4.</t>
  </si>
  <si>
    <t>0104|0111|0113|</t>
  </si>
  <si>
    <t>реализация мероприятий в области формирования информационного общества</t>
  </si>
  <si>
    <t>1.3.4.1.</t>
  </si>
  <si>
    <t>ст. 15.1.</t>
  </si>
  <si>
    <t>0104|0113|</t>
  </si>
  <si>
    <t>резервные фонды администрации муниципальных образований</t>
  </si>
  <si>
    <t>1.3.4.2.</t>
  </si>
  <si>
    <t>0111|</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</si>
  <si>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</si>
  <si>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1.4.</t>
  </si>
  <si>
    <t>0104|0105|0304|0405|0702|1003|1004|</t>
  </si>
  <si>
    <t>за счет субвенций, предоставленных из федерального бюджета, всего</t>
  </si>
  <si>
    <t>1.4.1.</t>
  </si>
  <si>
    <t>0105|0304|</t>
  </si>
  <si>
    <t>на государственную регистрацию актов гражданского состояния</t>
  </si>
  <si>
    <t>1.4.1.1.</t>
  </si>
  <si>
    <t>Федеральный закон № 143-ФЗ Об актах гражданского состояния от 15.11.1997</t>
  </si>
  <si>
    <t>ст.4 п.1 абз.4</t>
  </si>
  <si>
    <t>20.11.1997 - 01.01.2099</t>
  </si>
  <si>
    <t>п.2</t>
  </si>
  <si>
    <t>Закон РМ № 84-З О наделении органов местного самоуправления государственными полномочиями по государственной регистрации актов гражданского состояния от 28.11.2005</t>
  </si>
  <si>
    <t>ст.1 п.1</t>
  </si>
  <si>
    <t>29.11.2005 - 01.01.2099</t>
  </si>
  <si>
    <t>0304|</t>
  </si>
  <si>
    <t>Постановление Правительства РФ № 445 Об утверждении государственной программы Российской Федерации "Развитие федеративных отношений и создание условий для эффективного и ответственного управления региональными и муниципальными финансами" от 18.05.2016</t>
  </si>
  <si>
    <t>18.05.2016 - 31.12.2024</t>
  </si>
  <si>
    <t>по составлению списков кандидатов в присяжные заседатели</t>
  </si>
  <si>
    <t>1.4.1.2.</t>
  </si>
  <si>
    <t>Федеральный закон № 113-ФЗ О присяжных заседателях федеральных судов общей юрисдикции в Российской Федерации от 20.08.2004</t>
  </si>
  <si>
    <t>ст.5</t>
  </si>
  <si>
    <t>05.09.2004 - 01.01.2099</t>
  </si>
  <si>
    <t>Закон РМ № 16-З Об утверждении Методики распределения субвенций бюджетам муниципальных районов в Республике Мордовия и городского округа Саранск на осуществление переданных государственных полномочий Российской Федерации по составлению (изменению) списков кандидатов в присяжные заседатели федеральных судов общей юрисдикции в Российской Федерации от 05.04.2017</t>
  </si>
  <si>
    <t>06.04.2017 - 01.01.2099</t>
  </si>
  <si>
    <t>0105|</t>
  </si>
  <si>
    <t>за счет субвенций, предоставленных из бюджета субъекта Российской Федерации, всего</t>
  </si>
  <si>
    <t>1.4.2.</t>
  </si>
  <si>
    <t>0104|0405|0702|1003|1004|</t>
  </si>
  <si>
    <t>на поддержку сельскохозяйственного производства (за исключением мероприятий, предусмотренных федеральными целевыми программами),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t>
  </si>
  <si>
    <t>1.4.2.7.</t>
  </si>
  <si>
    <t>Закон РМ № 59-З О наделении органов местного самоуправления государственными полномочиями по поддержке сельскохозяйственного производства от 14.07.2008</t>
  </si>
  <si>
    <t>ст.1</t>
  </si>
  <si>
    <t>16.07.2008 - 01.01.2099</t>
  </si>
  <si>
    <t>Постановление Правительства РМ № 379 Об утверждении порядка расходования и учета финансовых средств на предоставление субвенций из республиканского бюджета Республики Мордовия бюджетам муниципальных образований Республики Мордовия на осуществление государственных полномочий, предусмотренных Законом Республики Мордовия от 14 июля 2008 г. № 59-З "О наделении органов местного самоуправления государственными полномочиями по поддержке сельскохозяйственного производства" и признании утратившими силу некоторых постановлений Правительства Республики Мордовия от 22.06.2015</t>
  </si>
  <si>
    <t>23.06.2015 - 01.01.2099</t>
  </si>
  <si>
    <t>Указ Главы РМ № 91-УГ О дополнительных мерах по подготовке и закреплению молодых специалистов в сельскохозяйственном производстве от 27.02.2015</t>
  </si>
  <si>
    <t>03.03.2015 - 01.01.2099</t>
  </si>
  <si>
    <t>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</si>
  <si>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1.4.2.28.</t>
  </si>
  <si>
    <t>Федеральный закон № 159-ФЗ О дополнительных гарантиях по социальной поддержке детей-сирот и детей, оставшихся без попечения родителей от 21.12.1996</t>
  </si>
  <si>
    <t>ст.8 п.8</t>
  </si>
  <si>
    <t>27.12.1996 - 01.01.2099</t>
  </si>
  <si>
    <t>Закон РМ № 87-З О наделении органов местного самоуправления государственными полномочиями в сфере социальной поддержки отдельных категорий населения, проживающего в Республике Мордовия от 28.11.2005</t>
  </si>
  <si>
    <t>ст.1 п.5</t>
  </si>
  <si>
    <t>02.12.2005 - 01.01.2099</t>
  </si>
  <si>
    <t>Постановление Правительства РМ № 330 О мерах по реализации Закона Республики Мордовия от 23 апреля 2013 г. № 32-З "О наделении органов местного самоуправления государственным полномочием по обеспечению жилыми помещениями детей-сирот и детей, оставшихся без попечения родителей, лиц из числа детей-сирот и детей, оставшихся без попечения родителей" от 12.08.2013</t>
  </si>
  <si>
    <t>16.08.2013 - 01.01.2099</t>
  </si>
  <si>
    <t>0104|1004|</t>
  </si>
  <si>
    <t>Закон РМ № 32-З О наделении органов местного самоуправления государственным полномочием по обеспечению жилыми помещениями детей-сирот и детей, оставшихся без попечения родителей, лиц из числа детей-сирот и детей, оставшихся без попечения родителей от 23.04.2013</t>
  </si>
  <si>
    <t>24.04.2013 - 01.01.2099</t>
  </si>
  <si>
    <t>Постановление Правительства РМ № 237 О мерах по реализации Закона Республики Мордовия от 28 декабря 2004 г. № 102-З и Закона Республики Мордовия от 28 ноября 2005 г. № 87-З от 20.05.2019</t>
  </si>
  <si>
    <t>28.05.2019 - 01.01.2099</t>
  </si>
  <si>
    <t>Постановление Правительства РФ № 296 Об утверждении государственной программы Российской Федерации "Социальная поддержка граждан" от 15.04.2014</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</si>
  <si>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льготным категориям граждан)</t>
  </si>
  <si>
    <t>1.4.2.36.</t>
  </si>
  <si>
    <t>Постановление Правительства РМ № 108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 от 02.03.2015</t>
  </si>
  <si>
    <t>п.3</t>
  </si>
  <si>
    <t>05.03.2015 - 01.01.2099</t>
  </si>
  <si>
    <t>0702|1003|</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</si>
  <si>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</si>
  <si>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1.4.2.38.</t>
  </si>
  <si>
    <t>ст.1 п.2</t>
  </si>
  <si>
    <t>Постановление Правительства РМ № 26 О порядке предоставления субвенции бюджетам муниципальных районов, городского округа на реализацию государственных полномочий по оплате труда приемных родителей, проживающих на территории Республики Мордовия, и выплате ежемесячного денежного пособия опекуну (попечителю) на содержание ребенка, находящегося под опекой (попечительством), в Республике Мордовия от 29.01.2007</t>
  </si>
  <si>
    <t>15.02.2007 - 01.01.2099</t>
  </si>
  <si>
    <t>1004|</t>
  </si>
  <si>
    <t>ст.1 п.3</t>
  </si>
  <si>
    <t>ст.1 п.4</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</si>
  <si>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</si>
  <si>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1.4.2.39.</t>
  </si>
  <si>
    <t>Закон РМ № 45-З Об административных комиссиях в Республике Мордовия от 17.10.2002</t>
  </si>
  <si>
    <t>ст.15.1. п.1</t>
  </si>
  <si>
    <t>05.11.2002 - 01.01.2099</t>
  </si>
  <si>
    <t>Постановление Правительства РМ № 106 Об утверждении порядков расходования и учета средств,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 от 13.02.2017</t>
  </si>
  <si>
    <t>16.02.2017 - 01.01.2099</t>
  </si>
  <si>
    <t>0104|</t>
  </si>
  <si>
    <t>Закон РМ № 26-З Об организации деятельности комиссий по делам несовершеннолетних и защите их прав в Республике Мордовия от 30.03.2005</t>
  </si>
  <si>
    <t>ст.4.1 п.1</t>
  </si>
  <si>
    <t>17.04.2005 - 01.01.2099</t>
  </si>
  <si>
    <t>на организацию и осуществление деятельности по опеке и попечительству</t>
  </si>
  <si>
    <t>1.4.2.40.</t>
  </si>
  <si>
    <t>Федеральный закон № 48-ФЗ Об опеке и попечительстве от 24.04.2008</t>
  </si>
  <si>
    <t>ст.6 ч. 1.1.</t>
  </si>
  <si>
    <t>01.09.2008 - 01.01.2099</t>
  </si>
  <si>
    <t>Закон РМ № 134-З О наделении органов местного самоуправления государственными полномочиями по организации деятельности по опеке и попечительству от 18.12.2008</t>
  </si>
  <si>
    <t>01.01.2009 - 01.01.2099</t>
  </si>
  <si>
    <t>Постановление Правительства РМ № 13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государственных полномочий по организации и осуществлению деятельности по опеке и попечительству в отношении несовершеннолетних граждан, проживающих на территории Республики Мордовия от 16.01.2017</t>
  </si>
  <si>
    <t>п.4</t>
  </si>
  <si>
    <t>18.01.2017 - 01.01.2099</t>
  </si>
  <si>
    <t>на организацию проведения на территории субъекта Российской Федерации мероприятий по предупреждению и ликвидации болезней животных, их лечению, отлову и содержанию безнадзорных животных, защите населения от болезней, общих для человека и животных, за исключением вопросов, решение которых отнесено к ведению Российской Федерации, на 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 на осуществление регионального государственного ветеринарного надзора</t>
  </si>
  <si>
    <t>1.4.2.54.</t>
  </si>
  <si>
    <t>Закон РМ № 10-З О наделении органов местного самоуправления государственными полномочиями Республики Мордовия по организации проведения на территории Республики Мордовия мероприятий по отлову и содержанию безнадзорных животных от 02.03.2016</t>
  </si>
  <si>
    <t>03.03.2016 - 01.01.2099</t>
  </si>
  <si>
    <t>Постановление Правительства РМ № 150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Республики Мордовия по организации проведения мероприятий по отлову и содержанию безнадзорных животных от 28.03.2016</t>
  </si>
  <si>
    <t>29.03.2016 - 01.01.2099</t>
  </si>
  <si>
    <t>на осуществление полномочий в области содействия занятости населения, предусмотренных Законом Российской Федерации от 19 апреля 1991 г. № 1032-1 «О занятости населения в Российской Федерации»</t>
  </si>
  <si>
    <t>1.4.2.76.</t>
  </si>
  <si>
    <t>Закон РМ № 9-З О квотировании рабочих мест для отдельных категорий граждан, особо нуждающихся в социальной защите от 07.02.2005</t>
  </si>
  <si>
    <t>ст.3 п.1</t>
  </si>
  <si>
    <t>16.02.2005 - 01.01.2099</t>
  </si>
  <si>
    <t>Постановление Правительства РМ № 119 О Порядке расходования и учета средств на предоставление субвенций из республиканского бюджета Республики Мордовия бюджетам муниципальных образований для осуществления государственных полномочий в сфере квотирования рабочих мест от 29.03.2006</t>
  </si>
  <si>
    <t>14.04.2006 - 01.01.2099</t>
  </si>
  <si>
    <t>на обеспечение функционирования государственного бюджетного учреждения по государственной кадастровой оценке в соответствии с пунктом 2 статьи 6 Федерального закона от 3 июля 2016 г. № 237-ФЗ «О государственной кадастровой оценке», на формирование и содержание архивных фондов субъекта Российской Федерации</t>
  </si>
  <si>
    <t>1.4.2.93.</t>
  </si>
  <si>
    <t>ст.4 ч.5</t>
  </si>
  <si>
    <t>Закон РМ № 10-З Об архивном деле Республики Мордовия от 07.02.2005</t>
  </si>
  <si>
    <t>ст.5 п.1</t>
  </si>
  <si>
    <t>08.02.2005 - 01.01.2099</t>
  </si>
  <si>
    <t>Постановление Правительства РМ № 1 О порядке расходования и учета финансовых средств на предоставление субвенции из республиканского бюджета Республики Мордовия бюджетам муниципальных образований на осуществление государственных полномочий по хранению, комплектованию, учету и использованию архивных документов, находящихся в собственности Республики Мордовия и хранящихся в муниципальных архивах от 09.01.2017</t>
  </si>
  <si>
    <t>п.5</t>
  </si>
  <si>
    <t>11.01.2017 - 01.01.2099</t>
  </si>
  <si>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до принятия федеральных законов по предметам совместного ведения если это не противоречит Конституции Российской Федерации и федеральным законам</t>
  </si>
  <si>
    <t>1.4.2.99.</t>
  </si>
  <si>
    <t>Закон РМ № 57-З О правовом регулировании жилищных отношений в Республике Мордовия от 01.07.2005</t>
  </si>
  <si>
    <t>ст.11 п.1</t>
  </si>
  <si>
    <t>05.07.2005 - 01.01.2099</t>
  </si>
  <si>
    <t>Постановление Правительства РМ № 43 Об утверждении Порядка расходования и учета средств на предоставление субвенций из республиканского бюджета Республики Мордовия бюджетам муниципальных образований на осуществление государственного полномочия по ведению учета в качестве нуждающихся в жилых помещениях граждан, которые в соответствии с законодательством Республики Мордовия имеют право на государственную поддержку в строительстве или приобретении жилья от 26.01.2017</t>
  </si>
  <si>
    <t>31.01.2017 - 01.01.2099</t>
  </si>
  <si>
    <t>за счет собственных доходов и источников финансирования дефицита бюджета муниципального района, всего</t>
  </si>
  <si>
    <t>1.4.3.</t>
  </si>
  <si>
    <t>1.4.3.6.</t>
  </si>
  <si>
    <t>отдельные государственные полномочия, не переданные, но осуществляемые органами местного самоуправления муниципального района за счет субвенций из бюджета субъекта Российской Федерации</t>
  </si>
  <si>
    <t>1.5.</t>
  </si>
  <si>
    <t>0701|0702|</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</si>
  <si>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городской местности)</t>
  </si>
  <si>
    <t>1.5.1.</t>
  </si>
  <si>
    <t>ст.8 ч.1 п.3</t>
  </si>
  <si>
    <t>Закон РМ № 4-З О нормативах расходов на обеспечение государственных гарантий реализации прав на получение общедоступного и бесплатного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 Республике Мордовия от 15.03.2011</t>
  </si>
  <si>
    <t>16.03.2011 - 01.01.2099</t>
  </si>
  <si>
    <t>Постановление Правительства РМ № 52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начального общего, основного общего, среднего общего образования и обеспечение дополнительного образования детей в муниципальных общеобразовательных организациях в Республике Мордовия от 10.02.2014</t>
  </si>
  <si>
    <t>20.02.2014 - 01.01.2099</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</si>
  <si>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сельской местности)</t>
  </si>
  <si>
    <t>1.5.2.</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</si>
  <si>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</si>
  <si>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1.5.3.</t>
  </si>
  <si>
    <t>Закон РМ № 101-З О нормативах расходов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муниципальных общеобразовательных организациях в Республике Мордовия от 27.12.2013</t>
  </si>
  <si>
    <t>01.01.2014 - 01.01.2099</t>
  </si>
  <si>
    <t>Постановление Правительства РМ № 51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муниципальных общеобразовательных организациях в Республике Мордовия от 10.02.2014</t>
  </si>
  <si>
    <t>Расходные обязательства, возникшие в результате принятия нормативных правовых актов муниципального района, заключения соглашений, предусматривающих предоставление межбюджетных трансфертов из бюджета муниципального района другим бюджетам бюджетной системы Российской Федерации, всего</t>
  </si>
  <si>
    <t>1.6.</t>
  </si>
  <si>
    <t>0104|0113|0309|0409|0502|0503|0603|1401|1403|</t>
  </si>
  <si>
    <t>по предоставлению дотаций на выравнивание бюджетной обеспеченности городских, сельских поселений, всего</t>
  </si>
  <si>
    <t>1.6.1.</t>
  </si>
  <si>
    <t>ст.15 ч.1 п.20</t>
  </si>
  <si>
    <t>Закон РМ № 4-З О межбюджетных отношениях в Республике Мордовия от 21.02.2008</t>
  </si>
  <si>
    <t>22.02.2008 - 01.01.2099</t>
  </si>
  <si>
    <t>1401|</t>
  </si>
  <si>
    <t>по предоставлению иных межбюджетных трансфертов, всего</t>
  </si>
  <si>
    <t>1.6.4.</t>
  </si>
  <si>
    <t>0104|0113|0309|0409|0502|0503|0603|1403|</t>
  </si>
  <si>
    <t>бюджетам городского, сельского поселения в случае заключения соглашения с органами местного самоуправления отдельных поселений, входящих в состав муниципального района, о передаче им осуществления части своих полномочий по решению вопросов местного значения, всего</t>
  </si>
  <si>
    <t>1.6.4.1.</t>
  </si>
  <si>
    <t>иные межбюджетные трансферты на осуществление части полномочий по решению вопросов местного значения, в соответствии с заключенными соглашениями</t>
  </si>
  <si>
    <t>1.6.4.1.1.</t>
  </si>
  <si>
    <t>ст.7 п.2</t>
  </si>
  <si>
    <t>0104|0113|0309|1403|</t>
  </si>
  <si>
    <t>иные межбюджетные на оформление муниципального имущества</t>
  </si>
  <si>
    <t>1.6.4.1.2.</t>
  </si>
  <si>
    <t>иные межбюджетные трансферты на дорожную деятельность в отношении автомобильных дорог местного значения в границах населенных пунктов поселений</t>
  </si>
  <si>
    <t>1.6.4.1.5.</t>
  </si>
  <si>
    <t>иные межбюджетные трансферты на реконструкцию объектов жилищно-коммунального хозяйства, организацию в границах поселения электро-, тепло-, газо- и водоснабжения населения</t>
  </si>
  <si>
    <t>1.6.4.1.9.</t>
  </si>
  <si>
    <t>Постановление Правительства РФ № 717 О Государственной программе развития сельского хозяйства и регулирования рынков сельскохозяйственной продукции, сырья и продовольствия от 14.07.2012</t>
  </si>
  <si>
    <t>14.08.2012 - 31.12.2025</t>
  </si>
  <si>
    <t>иные межбюджетные на на реализацию полномочий по решению вопросов местного значения на организацию сбора и вывоза бытовых отходов и мусора, на реализацию полномочий по решению вопросов местного значения на сохранению, использование и популяризация объектов культурного наследия (памятников истории и культуры), находящихся в собственности поселения, охрана объектов культурного наследия (памятников истории и культуры) значения, расположенных на территории поселения</t>
  </si>
  <si>
    <t>1.6.4.1.13.</t>
  </si>
  <si>
    <t>0603|</t>
  </si>
  <si>
    <t>иные межбюджетные на осуществление полномочий по сохранению, использованию и популяризации объектов культурного наследия (памятников истории и культуры), находящихся в собственности поселения, охрана объектов культурного наследия (памятников истории и культуры) местного (муниципального) значения, расположенных на территории поселения</t>
  </si>
  <si>
    <t>1.6.4.1.17.</t>
  </si>
  <si>
    <t>0503|</t>
  </si>
  <si>
    <t>Условно утвержденные расходы на первый и второй годы планового периода в соответствии с решением о местном бюджете муниципальног района</t>
  </si>
  <si>
    <t>1.7.</t>
  </si>
  <si>
    <t>9999|</t>
  </si>
  <si>
    <t>на осуществление воинского учета на территориях, на которых отсутствуют структурные подразделения военных комиссариатов</t>
  </si>
  <si>
    <t>Расходные обязательства, возникшие в результате принятия нормативных правовых актов городского поселения, заключения договоров (соглашений), всего</t>
  </si>
  <si>
    <t>4.</t>
  </si>
  <si>
    <t>0102|0104|0111|0113|0203|0309|0314|0409|0501|0502|0503|0505|0603|0801|0804|1001|1003|1301|</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</si>
  <si>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вопросов местного значения городского поселения, всего</t>
  </si>
  <si>
    <t>4.1.</t>
  </si>
  <si>
    <t>0113|0309|0314|0409|0501|0502|0503|0505|0603|</t>
  </si>
  <si>
    <t>по перечню, предусмотренному частью  1 статьи 14 Федерального закона от 6 октября 2003  г.   № 131-ФЗ «Об общих принципах организации местного самоуправления в Российской Федерации», всего</t>
  </si>
  <si>
    <t>4.1.1.</t>
  </si>
  <si>
    <t>владение, пользование и распоряжение имуществом, находящимся в муниципальной собственности городского поселения</t>
  </si>
  <si>
    <t>4.1.1.3.</t>
  </si>
  <si>
    <t>ст.14 ч.1 п.3</t>
  </si>
  <si>
    <t>организация в границах городского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</si>
  <si>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4.1.1.4.</t>
  </si>
  <si>
    <t>Федеральный закон № 416-ФЗ О водоснабжении и водоотведении от 07.12.2011</t>
  </si>
  <si>
    <t>01.01.2012 - 01.01.2099</t>
  </si>
  <si>
    <t>Федеральный закон № 69-ФЗ О газоснабжении в Российской Федерации от 31.03.1999</t>
  </si>
  <si>
    <t>ст. 8.1</t>
  </si>
  <si>
    <t>дорожная деятельность в отношении автомобильных дорог местного значения в границах населенных пунктов городского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городского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</si>
  <si>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4.1.1.6.</t>
  </si>
  <si>
    <t>ст.14 ч.1 п.5</t>
  </si>
  <si>
    <t>обеспечение проживающих в городском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</si>
  <si>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4.1.1.7.</t>
  </si>
  <si>
    <t>0501|</t>
  </si>
  <si>
    <t>участие в предупреждении и ликвидации последствий чрезвычайных ситуаций в границах городского поселения</t>
  </si>
  <si>
    <t>4.1.1.15.</t>
  </si>
  <si>
    <t>ст.14 ч.1 п.8</t>
  </si>
  <si>
    <t>4.1.1.26.</t>
  </si>
  <si>
    <t>Федеральный закон № 89-ФЗ Об отходах производства и потребления от 24.06.1998</t>
  </si>
  <si>
    <t>30.06.1998 - 01.01.2099</t>
  </si>
  <si>
    <t>ст.14 ч.1 п.18</t>
  </si>
  <si>
    <t>организация благоустройства территории городского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</si>
  <si>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4.1.1.28.</t>
  </si>
  <si>
    <t>ст.14 ч.1 п.19</t>
  </si>
  <si>
    <t>0503|0505|</t>
  </si>
  <si>
    <t>утверждение генеральных планов городского поселения, правил землепользования и застройки, утверждение подготовленной на основе генеральных планов городского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поселения, утверждение местных нормативов градостроительного проектирования городского поселений, резервирование земель и изъятие земельных участков в границах городского поселения для муниципальных нужд, осуществление муниципального земельного контроля в границах городского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</si>
  <si>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4.1.1.31.</t>
  </si>
  <si>
    <t>ст.14 ч.1 п.20</t>
  </si>
  <si>
    <t>Градостроительный кодекс Российской Федерации № 190-ФЗ Градостроительный кодекс Российской Федерации от 29.12.2004</t>
  </si>
  <si>
    <t>4.1.1.33.</t>
  </si>
  <si>
    <t>Федеральный закон № 8-ФЗ О погребении и похоронном деле от 12.01.1996</t>
  </si>
  <si>
    <t>ст.9</t>
  </si>
  <si>
    <t>20.01.1996 - 01.01.2099</t>
  </si>
  <si>
    <t>ст.14 ч.1 п.22</t>
  </si>
  <si>
    <t>4.1.1.44.</t>
  </si>
  <si>
    <t>ст.14 ч.1 п.33</t>
  </si>
  <si>
    <t>0314|</t>
  </si>
  <si>
    <t>в случаях заключения соглашения с органами местного самоуправления муниципального района о передаче городскому поселению осуществления части полномочий  по решению вопросов местного значения муниципального района, всего</t>
  </si>
  <si>
    <t>4.1.2.</t>
  </si>
  <si>
    <t>4.1.2.11.</t>
  </si>
  <si>
    <t>ст.15 ч.1 п.7</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</si>
  <si>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полномочий органов местного самоуправления городского поселения по решению вопросов местного значения городского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</si>
  <si>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4.2.</t>
  </si>
  <si>
    <t>0102|0104|0113|0502|0503|1001|1301|</t>
  </si>
  <si>
    <t>4.2.1.</t>
  </si>
  <si>
    <t>0102|0104|</t>
  </si>
  <si>
    <t>4.2.2.</t>
  </si>
  <si>
    <t>4.2.4.</t>
  </si>
  <si>
    <t>4.2.8.</t>
  </si>
  <si>
    <t>полномочия в сфере водоснабжения и водоотведения, предусмотренные Федеральным законом от 7 декабря 2011 г. № 416-ФЗ «О водоснабжении и водоотведении»</t>
  </si>
  <si>
    <t>4.2.20.</t>
  </si>
  <si>
    <t>0502|0503|</t>
  </si>
  <si>
    <t>ст.17 ч.1 п. 8.2</t>
  </si>
  <si>
    <t>4.2.23.</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</si>
  <si>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права на решение вопросов, не отнесенных к вопросам местного значения городского поселения, всего</t>
  </si>
  <si>
    <t>4.3.</t>
  </si>
  <si>
    <t>0111|1003|</t>
  </si>
  <si>
    <t>4.3.3.</t>
  </si>
  <si>
    <t>4.3.3.1.</t>
  </si>
  <si>
    <t>4.3.4.</t>
  </si>
  <si>
    <t>4.3.4.1.</t>
  </si>
  <si>
    <t>ст. 14.1 ч.2</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</si>
  <si>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</si>
  <si>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4.4.</t>
  </si>
  <si>
    <t>0104|0203|</t>
  </si>
  <si>
    <t>4.4.1.</t>
  </si>
  <si>
    <t>0203|</t>
  </si>
  <si>
    <t>4.4.1.3.</t>
  </si>
  <si>
    <t>Федеральный закон № 53-ФЗ О воинской обязанности и военной службе от 28.03.1998</t>
  </si>
  <si>
    <t>02.04.1998 - 01.01.2099</t>
  </si>
  <si>
    <t>Закон РМ № 15-З Об утверждении Методики распределения из республиканского бюджета Республики Мордовия субвенции на осуществление государственных полномочий по первичному воинскому учету на территориях, на которых отсутствуют военные комиссариаты, предоставляемой за счет субвенции республиканскому бюджету Республики Мордовия из федерального бюджета от 12.03.2010</t>
  </si>
  <si>
    <t>16.03.2010 - 01.01.2099</t>
  </si>
  <si>
    <t>4.4.2.</t>
  </si>
  <si>
    <t>4.4.2.39.</t>
  </si>
  <si>
    <t>ст.15.1 п.1</t>
  </si>
  <si>
    <t>Расходные обязательства, возникшие в результате принятия нормативных правовых актов городского поселения, заключения соглашений, предусматривающих предоставление межбюджетных трансфертов из бюджета городского поселения другим бюджетам бюджетной системы Российской Федерации, всего</t>
  </si>
  <si>
    <t>4.6.</t>
  </si>
  <si>
    <t>0502|0801|0804|</t>
  </si>
  <si>
    <t>4.6.2.</t>
  </si>
  <si>
    <t>в бюджет муниципального района в случае заключения соглашения с органами местного самоуправления муниципального района, в состав которого входит городское поселение, о передаче им осуществления части своих полномочий по решению вопросов местного значения, всего</t>
  </si>
  <si>
    <t>4.6.2.1.</t>
  </si>
  <si>
    <t>иные межбюджетные трансферты на мероприятия в области культуры</t>
  </si>
  <si>
    <t>4.6.2.1.1.</t>
  </si>
  <si>
    <t>иные межбюджетные трансферты на мероприятия в области коммунального хозяйства</t>
  </si>
  <si>
    <t>4.6.2.1.2.</t>
  </si>
  <si>
    <t>Условно утвержденные расходы на первый и второй годы планового периода в соответствии с решением о местном бюджете городского поселения</t>
  </si>
  <si>
    <t>4.7.</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</si>
  <si>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</si>
  <si>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5.</t>
  </si>
  <si>
    <t>0102|0104|0111|0113|0203|0309|0405|0406|0409|0501|0502|0503|0603|0801|0804|1001|1301|9999|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</si>
  <si>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</si>
  <si>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5.1.</t>
  </si>
  <si>
    <t>0104|0113|0309|0406|0409|0501|0502|0503|0603|</t>
  </si>
  <si>
    <t>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</si>
  <si>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5.1.1.</t>
  </si>
  <si>
    <t>0113|0501|0503|0603|</t>
  </si>
  <si>
    <t>владение, пользование и распоряжение имуществом, находящимся в муниципальной собственности сельского поселения</t>
  </si>
  <si>
    <t>5.1.1.3.</t>
  </si>
  <si>
    <t>0113|0501|</t>
  </si>
  <si>
    <t>организация благоустройства территории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</si>
  <si>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5.1.1.11.</t>
  </si>
  <si>
    <t>0503|0603|</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</si>
  <si>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</si>
  <si>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5.1.2.</t>
  </si>
  <si>
    <t>0309|0406|</t>
  </si>
  <si>
    <t>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сельского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</si>
  <si>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5.1.2.3.</t>
  </si>
  <si>
    <t>5.1.2.12.</t>
  </si>
  <si>
    <t>ст.14 ч.3</t>
  </si>
  <si>
    <t>Закон РМ № 83-З
 О закреплении отдельных вопросов местного значения за сельскими поселениями в Республике Мордовия
 от 12.11.2014</t>
  </si>
  <si>
    <t>0406|</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</si>
  <si>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</si>
  <si>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</si>
  <si>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5.1.2.23.</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</si>
  <si>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</si>
  <si>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5.1.3.</t>
  </si>
  <si>
    <t>0104|0113|0309|0409|0502|0503|0603|</t>
  </si>
  <si>
    <t>5.1.3.2.</t>
  </si>
  <si>
    <t>ст.15 ч.1 п.4</t>
  </si>
  <si>
    <t>5.1.3.3.</t>
  </si>
  <si>
    <t>5.1.3.11.</t>
  </si>
  <si>
    <t>5.1.3.22.</t>
  </si>
  <si>
    <t>ст.15 ч.1 п.14</t>
  </si>
  <si>
    <t>5.1.3.31.</t>
  </si>
  <si>
    <t>ст.15 ч.1 п. 19.3</t>
  </si>
  <si>
    <t>5.1.3.35.</t>
  </si>
  <si>
    <t>ст.15 ч.1 п.24</t>
  </si>
  <si>
    <t>5.1.3.44.</t>
  </si>
  <si>
    <t>ст.15 ч.1 п.28</t>
  </si>
  <si>
    <t>5.1.3.65.</t>
  </si>
  <si>
    <t>ст.14 ч.4</t>
  </si>
  <si>
    <t>5.1.3.68.</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</si>
  <si>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</si>
  <si>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5.2.</t>
  </si>
  <si>
    <t>0102|0104|0113|0502|1001|1301|</t>
  </si>
  <si>
    <t>5.2.1.</t>
  </si>
  <si>
    <t>5.2.2.</t>
  </si>
  <si>
    <t>5.2.4.</t>
  </si>
  <si>
    <t>5.2.8.</t>
  </si>
  <si>
    <t>5.2.12.</t>
  </si>
  <si>
    <t>ст.17 ч.1 п. 4.3.</t>
  </si>
  <si>
    <t>5.2.23.</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</si>
  <si>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</si>
  <si>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5.3.</t>
  </si>
  <si>
    <t>0111|0405|</t>
  </si>
  <si>
    <t>по перечню, предусмотренному Федеральным  законом от 6 октября 2003 г. № 131-ФЗ «Об общих принципах организации местного самоуправления в Российской Федерации», всего</t>
  </si>
  <si>
    <t>5.3.1.</t>
  </si>
  <si>
    <t>осуществление мероприятий по отлову и содержанию безнадзорных животных, обитающих на территории сельского поселения</t>
  </si>
  <si>
    <t>5.3.1.12.</t>
  </si>
  <si>
    <t>ст. 14.1 ч.1 п.14</t>
  </si>
  <si>
    <t>5.3.4.</t>
  </si>
  <si>
    <t>5.3.4.1.</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</si>
  <si>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</si>
  <si>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t>
  </si>
  <si>
    <t>5.4.1.</t>
  </si>
  <si>
    <t>5.4.1.3.</t>
  </si>
  <si>
    <t>5.4.2.</t>
  </si>
  <si>
    <t>5.4.2.39.</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</si>
  <si>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</si>
  <si>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t>
  </si>
  <si>
    <t>0104|0801|0804|</t>
  </si>
  <si>
    <t>5.6.2.</t>
  </si>
  <si>
    <t>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</si>
  <si>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5.6.2.1.</t>
  </si>
  <si>
    <t>Иные межбюджетные на 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</si>
  <si>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5.6.2.1.1.</t>
  </si>
  <si>
    <t>Иные межбюджетные трансферты в области культуры</t>
  </si>
  <si>
    <t>5.6.2.1.2.</t>
  </si>
  <si>
    <t>Условно утвержденные расходы на первый и второй годы планового периода в соответствии с решением о местном бюджете сельского поселения</t>
  </si>
  <si>
    <t>5.7.</t>
  </si>
  <si>
    <t>0113|0801</t>
  </si>
  <si>
    <t>Нормативно правовые акты, договоры, соглашения Российской Федерации</t>
  </si>
  <si>
    <t>Нормативные правовые акты, договоры, соглашения субъекта Российской Федерации</t>
  </si>
  <si>
    <t>Нормативные правовые акты, договоры, соглашения муниципальных образований</t>
  </si>
  <si>
    <t>Федеральный закон № 143-ФЗ Об актах гражданского состояния от 15.11.1997 Постановление Правительства РФ № 275 Об утверждении Правил формирования и предоставления из федерального бюджета единой субвенции бюджетам субъектов Российской Федерации от 27.03.2013</t>
  </si>
  <si>
    <t xml:space="preserve">ст.4 п.1 абз.4                                                                                                                                                                   </t>
  </si>
  <si>
    <t>Нормативное правовое регулирование, определяющее финансовое обеспечение и порядок расходования средств</t>
  </si>
  <si>
    <t>Примечание</t>
  </si>
  <si>
    <t>Решение Совета депутатов Чамзинского муниципального района от 1 марта 2017 г. N 52, Решение Совета депутатов Чамзинского муниципального района от 15 июля 2010 г. N 183
"Об утверждении Положения "О приватизации муниципального
имущества Чамзинского муниципального района Республики Мордовия"</t>
  </si>
  <si>
    <t>Решение Совета депутатов Чамзинского муниципального района от 30 декабря 2013 г. N 150 "О создании дорожного фонда Чамзинского муниципального района Республики Мордовия"</t>
  </si>
  <si>
    <t>Постановление Администрации Чамзинского муниципального района от 17 ноября 2016 г. N 1033, Постановление Администрации Чамзинского муниципального района от 12 апреля 2016 г. N 263 "Об утверждении Порядка осуществления муниципального дорожного контроля за обеспечением сохранности автомобильных дорог местного значения в границах населенных пунктов сельских поселений Чамзинского муниципального района", "Об утверждении Положения об организации транспортного обслуживания населения пассажирским автомобильным транспортом на территории Чамзинского муниципального района"</t>
  </si>
  <si>
    <t>Постановление Администрации Чамзинского муниципального района от 22 марта 2016 г. N 192 "Об утверждении Положения об организации и ведении гражданской обороны в Чамзинском муниципальном районе"</t>
  </si>
  <si>
    <t>Постановление Чамзинского муниципального района от 13.02.2013г. №110 "Об утверждении порядка определения оюъема и предоставления субсидий социально ориентированным некомерческим организациям"</t>
  </si>
  <si>
    <t>Постановление Администрации Чамзинского муниципального района Республики Мордовия от 30 сентября 2015 г. N 877
"О порядке формирования муниципального задания на оказание муниципальных услуг (выполнение работ) в отношении муниципальных учреждений и финансового обеспечения выполнения муниципального задания"</t>
  </si>
  <si>
    <t>Устав Чамзинского муниципального района, утвержденный решением Совета депутатов Чамзинского муниципального района от 31.12.2005г. №133</t>
  </si>
  <si>
    <t>Решение Совета депутатов Чамзинского муниципального района Республики Мордовия от 25 апреля 2016 г. N 302 "О бюджетном процессе в Чамзинском муниципальном районе Республики Мордовия"</t>
  </si>
  <si>
    <t>Решение Совета депутатов Чамзинского муниципального района Республики Мордовия от 20 февраля 2015 г. N 230 "О порядке установления и выплаты пенсии за выслугу лет лицам, замещавшим муниципальные должности и должности муниципальной службы в органах местного самоуправления Чамзинского муниципального района"</t>
  </si>
  <si>
    <t>Решение Совета депутатов Чамзинского муниципального района от 23 декабря 2014 г. N 218 "Об утверждении Порядка заключения соглашений между органами местного самоуправления Чамзинского муниципального района и органами местного самоуправления поселений Чамзинского муниципального района о передаче осуществления части полномочий по решению вопросов местного значения"</t>
  </si>
  <si>
    <t>Постановление Администрации Чамзинского мунципального района от 13.02.2013 года №110 "Об утверждении Порядка определения объема и предоставления субсидий социально ориентированным некоммерческим организациям"</t>
  </si>
  <si>
    <t>п.11 ч.1 ст.3</t>
  </si>
  <si>
    <t>п.16 ч.1 ст.3</t>
  </si>
  <si>
    <t>п.19 ч.1 ст.3</t>
  </si>
  <si>
    <t>п.20 ч.1 ст.3</t>
  </si>
  <si>
    <t>Постановление Чамзинского муниципального района №213 от 28.03.2016 г. "Об утверждении устава муниципального казенного учреждения "Служба хозяйственного обеспечения деятельности органив местного самоуправления и муниципальных учреждений"</t>
  </si>
  <si>
    <t>0309|0406|0409|0502|</t>
  </si>
  <si>
    <t>Постановление Администрации Чамзинского муниципального района Республики Мордовия от 20.03.2009 года №160 О создании муниципального учреждения "Центр бухгалтерского обслуживания учреждений образования, культуры и спорта"</t>
  </si>
  <si>
    <t>п.28 ч.1 ст.3</t>
  </si>
  <si>
    <t>Решение Совета депутатов Чамзинского муниципального района от 08.06.2011 года №235 "Об утверждении Положения о Финансовом управлении администрации Чамзинского муниципального района Республики Мордовия в новой редакции"</t>
  </si>
  <si>
    <t>СВОД РЕЕСТРОВ РАСХОДНЫХ ОБЯЗАТЕЛЬСТВ МУНИЦИПАЛЬНЫХ ОБРАЗОВАНИЙ,
ВХОДЯЩИХ В СОСТАВ ЧАМЗИНСКОГО МУНИЦИПАЛЬНОГО РАЙОНА РЕСПУБЛИКИ МОРДОВИЯ</t>
  </si>
  <si>
    <t>плановый период 2021 г.</t>
  </si>
  <si>
    <t>плановый период 2020 г.</t>
  </si>
  <si>
    <t>0309|0310|</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</si>
  <si>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t>
  </si>
  <si>
    <t xml:space="preserve">Начальник финансового управления администрации                                    Чамзинского муниципального района </t>
  </si>
  <si>
    <t>(подпись)</t>
  </si>
  <si>
    <t>(расшифровка подписи)</t>
  </si>
  <si>
    <t>Ю.А.Вяткина</t>
  </si>
  <si>
    <t>Исполнитель:</t>
  </si>
  <si>
    <t>Заведующий бюджетным отделом</t>
  </si>
  <si>
    <t>И.А.Иошина</t>
  </si>
  <si>
    <t>Дата подписания: 17.02.2020 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</si>
</sst>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7" x14ac:knownFonts="1">
    <font>
      <sz val="10"/>
      <color rgb="FF000000"/>
      <name val="Times New Roman"/>
    </font>
    <font>
      <b/>
      <sz val="9"/>
      <color rgb="FF000000"/>
      <name val="Trebuchet MS"/>
    </font>
    <font>
      <sz val="9"/>
      <color rgb="FF000000"/>
      <name val="Trebuchet MS"/>
    </font>
    <font>
      <sz val="9"/>
      <color rgb="FF000000"/>
      <name val="Times New Roman"/>
    </font>
    <font>
      <sz val="9"/>
      <color rgb="FF000000"/>
      <name val="Times New Roman"/>
      <family val="1"/>
      <charset val="204"/>
    </font>
    <font>
      <sz val="10"/>
      <color rgb="FF000000"/>
      <name val="Times New Roman"/>
      <family val="1"/>
      <charset val="204"/>
    </font>
    <font>
      <sz val="8"/>
      <color rgb="FF000000"/>
      <name val="Times New Roman"/>
      <family val="1"/>
      <charset val="204"/>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indexed="64"/>
      </bottom>
      <diagonal/>
    </border>
    <border>
      <left/>
      <right/>
      <top style="thin">
        <color indexed="64"/>
      </top>
      <bottom/>
      <diagonal/>
    </border>
  </borders>
  <cellStyleXfs count="1">
    <xf numFmtId="0" fontId="0" fillId="0" borderId="0">
      <alignment vertical="top" wrapText="1"/>
    </xf>
  </cellStyleXfs>
  <cellXfs count="40">
    <xf numFmtId="0" fontId="0" fillId="0" borderId="0" xfId="0" applyFont="1" applyFill="1" applyAlignment="1">
      <alignment vertical="top" wrapText="1"/>
    </xf>
    <xf numFmtId="164" fontId="3" fillId="0" borderId="1" xfId="0" applyNumberFormat="1"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center" vertical="center" wrapText="1"/>
    </xf>
    <xf numFmtId="164" fontId="0" fillId="0" borderId="0" xfId="0" applyNumberFormat="1" applyFont="1" applyFill="1" applyAlignment="1">
      <alignmen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2" xfId="0" applyFont="1" applyFill="1" applyBorder="1" applyAlignment="1">
      <alignment horizontal="center" vertical="top" wrapText="1"/>
    </xf>
    <xf numFmtId="0" fontId="0" fillId="0" borderId="5" xfId="0" applyFont="1" applyFill="1" applyBorder="1" applyAlignment="1">
      <alignment vertical="top" wrapText="1"/>
    </xf>
    <xf numFmtId="164" fontId="4" fillId="0" borderId="5" xfId="0" applyNumberFormat="1" applyFont="1" applyFill="1" applyBorder="1" applyAlignment="1">
      <alignment horizontal="center" vertical="top" wrapText="1"/>
    </xf>
    <xf numFmtId="0" fontId="4" fillId="0" borderId="5" xfId="0" applyFont="1" applyFill="1" applyBorder="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6" xfId="0" applyFont="1" applyFill="1" applyBorder="1" applyAlignment="1">
      <alignment horizontal="left" vertical="top" wrapText="1"/>
    </xf>
    <xf numFmtId="0" fontId="3" fillId="0" borderId="6" xfId="0" applyFont="1" applyFill="1" applyBorder="1" applyAlignment="1">
      <alignment horizontal="center" vertical="top" wrapText="1"/>
    </xf>
    <xf numFmtId="164" fontId="3" fillId="0" borderId="6" xfId="0" applyNumberFormat="1" applyFont="1" applyFill="1" applyBorder="1" applyAlignment="1">
      <alignment horizontal="center" vertical="top" wrapText="1"/>
    </xf>
    <xf numFmtId="164" fontId="3" fillId="0" borderId="5" xfId="0" applyNumberFormat="1" applyFont="1" applyFill="1" applyBorder="1" applyAlignment="1">
      <alignment horizontal="center" vertical="top" wrapText="1"/>
    </xf>
    <xf numFmtId="0" fontId="3" fillId="0" borderId="1" xfId="0" applyFont="1" applyFill="1" applyBorder="1" applyAlignment="1">
      <alignment horizontal="center" vertical="center" wrapText="1"/>
    </xf>
    <xf numFmtId="0" fontId="4" fillId="0" borderId="5" xfId="0" applyFont="1" applyFill="1" applyBorder="1" applyAlignment="1">
      <alignment horizontal="center" vertical="top" wrapText="1"/>
    </xf>
    <xf numFmtId="165" fontId="4" fillId="0" borderId="5" xfId="0" applyNumberFormat="1" applyFont="1" applyFill="1" applyBorder="1" applyAlignment="1">
      <alignment horizontal="center" vertical="top" wrapText="1"/>
    </xf>
    <xf numFmtId="0" fontId="4" fillId="0" borderId="2" xfId="0" applyFont="1" applyFill="1" applyBorder="1" applyAlignment="1">
      <alignment horizontal="center" vertical="top" wrapText="1"/>
    </xf>
    <xf numFmtId="0" fontId="5" fillId="0" borderId="0" xfId="0"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4" fillId="0" borderId="1" xfId="0" applyFont="1" applyFill="1" applyBorder="1" applyAlignment="1">
      <alignment horizontal="left" vertical="top" wrapText="1"/>
    </xf>
    <xf numFmtId="0" fontId="6" fillId="0" borderId="8" xfId="0" applyFont="1" applyFill="1" applyBorder="1" applyAlignment="1">
      <alignment horizontal="center" vertical="top" wrapText="1"/>
    </xf>
    <xf numFmtId="0" fontId="5" fillId="0" borderId="0" xfId="0" applyFont="1" applyFill="1" applyAlignment="1">
      <alignment horizontal="left" vertical="top" wrapText="1"/>
    </xf>
    <xf numFmtId="0" fontId="0" fillId="0" borderId="7" xfId="0" applyFont="1" applyFill="1" applyBorder="1" applyAlignment="1">
      <alignment horizontal="center" vertical="top" wrapText="1"/>
    </xf>
    <xf numFmtId="0" fontId="5" fillId="0" borderId="7" xfId="0" applyFont="1" applyFill="1" applyBorder="1" applyAlignment="1">
      <alignment horizontal="center" wrapText="1"/>
    </xf>
    <xf numFmtId="0" fontId="0" fillId="0" borderId="7" xfId="0" applyFont="1" applyFill="1" applyBorder="1" applyAlignment="1">
      <alignment horizontal="center" wrapText="1"/>
    </xf>
    <xf numFmtId="0" fontId="0" fillId="0" borderId="0" xfId="0" applyFont="1" applyFill="1" applyAlignment="1">
      <alignment horizontal="left"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A0E07-A372-42CF-8621-7AB27BF71546}">
  <dimension ref="A1:T265"/>
  <sheetViews>
    <sheetView tabSelected="1" view="pageBreakPreview" topLeftCell="B1" zoomScale="87" zoomScaleNormal="66" zoomScaleSheetLayoutView="87" workbookViewId="0">
      <pane ySplit="9" topLeftCell="A10" activePane="bottomLeft" state="frozen"/>
      <selection pane="bottomLeft" activeCell="T1" sqref="T1:Y1048576"/>
    </sheetView>
  </sheetViews>
  <sheetFormatPr defaultRowHeight="12.75" x14ac:dyDescent="0.2"/>
  <cols>
    <col min="1" max="1" width="61.6640625" customWidth="1"/>
    <col min="2" max="2" width="9.1640625" customWidth="1"/>
    <col min="3" max="3" width="23.33203125" customWidth="1"/>
    <col min="4" max="5" width="12" customWidth="1"/>
    <col min="6" max="6" width="13.5" customWidth="1"/>
    <col min="7" max="8" width="12" customWidth="1"/>
    <col min="9" max="9" width="22.5" customWidth="1"/>
    <col min="10" max="11" width="12" customWidth="1"/>
    <col min="12" max="12" width="16.6640625" customWidth="1"/>
    <col min="13" max="13" width="13.33203125" customWidth="1"/>
    <col min="14" max="15" width="12" customWidth="1"/>
    <col min="16" max="17" width="14.1640625" customWidth="1"/>
    <col min="18" max="18" width="16" customWidth="1"/>
  </cols>
  <sheetData>
    <row r="1" spans="1:18" x14ac:dyDescent="0.2">
      <c r="A1" t="s">
        <v>0</v>
      </c>
    </row>
    <row r="2" spans="1:18" ht="41.25" customHeight="1" x14ac:dyDescent="0.2">
      <c r="A2" s="31" t="s">
        <v>663</v>
      </c>
      <c r="B2" s="31"/>
      <c r="C2" s="31"/>
      <c r="D2" s="31"/>
      <c r="E2" s="31"/>
      <c r="F2" s="31"/>
      <c r="G2" s="31"/>
      <c r="H2" s="31"/>
      <c r="I2" s="31"/>
      <c r="J2" s="31"/>
      <c r="K2" s="31"/>
      <c r="L2" s="31"/>
      <c r="M2" s="31"/>
      <c r="N2" s="31"/>
      <c r="O2" s="31"/>
      <c r="P2" s="31"/>
      <c r="Q2" s="31"/>
      <c r="R2" s="31"/>
    </row>
    <row r="3" spans="1:18" ht="15" x14ac:dyDescent="0.2">
      <c r="A3" s="31" t="s">
        <v>0</v>
      </c>
      <c r="B3" s="31"/>
      <c r="C3" s="31"/>
      <c r="D3" s="31"/>
      <c r="E3" s="31"/>
      <c r="F3" s="31"/>
      <c r="G3" s="31"/>
      <c r="H3" s="31"/>
      <c r="I3" s="31"/>
      <c r="J3" s="31"/>
      <c r="K3" s="31"/>
      <c r="L3" s="31"/>
      <c r="M3" s="31"/>
      <c r="N3" s="31"/>
      <c r="O3" s="31"/>
      <c r="P3" s="31"/>
      <c r="Q3" s="31"/>
      <c r="R3" s="31"/>
    </row>
    <row r="4" spans="1:18" ht="15" x14ac:dyDescent="0.2">
      <c r="A4" s="32" t="s">
        <v>0</v>
      </c>
      <c r="B4" s="32"/>
      <c r="C4" s="32"/>
      <c r="D4" s="32"/>
      <c r="E4" s="32"/>
      <c r="F4" s="32"/>
      <c r="G4" s="32"/>
      <c r="H4" s="32"/>
      <c r="I4" s="32"/>
      <c r="J4" s="32"/>
      <c r="K4" s="32"/>
      <c r="L4" s="32"/>
      <c r="M4" s="32"/>
      <c r="N4" s="32"/>
      <c r="O4" s="32"/>
      <c r="P4" s="32"/>
      <c r="Q4" s="32"/>
      <c r="R4" s="32"/>
    </row>
    <row r="5" spans="1:18" x14ac:dyDescent="0.2">
      <c r="A5" s="27" t="s">
        <v>1</v>
      </c>
      <c r="B5" s="27" t="s">
        <v>2</v>
      </c>
      <c r="C5" s="27" t="s">
        <v>3</v>
      </c>
      <c r="D5" s="27"/>
      <c r="E5" s="27"/>
      <c r="F5" s="27"/>
      <c r="G5" s="27"/>
      <c r="H5" s="27"/>
      <c r="I5" s="27"/>
      <c r="J5" s="27"/>
      <c r="K5" s="27"/>
      <c r="L5" s="27" t="s">
        <v>4</v>
      </c>
      <c r="M5" s="27" t="s">
        <v>5</v>
      </c>
      <c r="N5" s="27"/>
      <c r="O5" s="27"/>
      <c r="P5" s="27"/>
      <c r="Q5" s="27"/>
      <c r="R5" s="27" t="s">
        <v>642</v>
      </c>
    </row>
    <row r="6" spans="1:18" ht="24.75" customHeight="1" x14ac:dyDescent="0.2">
      <c r="A6" s="27" t="s">
        <v>0</v>
      </c>
      <c r="B6" s="27" t="s">
        <v>0</v>
      </c>
      <c r="C6" s="28" t="s">
        <v>641</v>
      </c>
      <c r="D6" s="29"/>
      <c r="E6" s="29"/>
      <c r="F6" s="29"/>
      <c r="G6" s="29"/>
      <c r="H6" s="29"/>
      <c r="I6" s="29"/>
      <c r="J6" s="29"/>
      <c r="K6" s="30"/>
      <c r="L6" s="27" t="s">
        <v>0</v>
      </c>
      <c r="M6" s="27" t="s">
        <v>6</v>
      </c>
      <c r="N6" s="27"/>
      <c r="O6" s="5" t="s">
        <v>7</v>
      </c>
      <c r="P6" s="20" t="s">
        <v>665</v>
      </c>
      <c r="Q6" s="20" t="s">
        <v>664</v>
      </c>
      <c r="R6" s="27" t="s">
        <v>0</v>
      </c>
    </row>
    <row r="7" spans="1:18" ht="32.25" customHeight="1" x14ac:dyDescent="0.2">
      <c r="A7" s="27" t="s">
        <v>0</v>
      </c>
      <c r="B7" s="27" t="s">
        <v>0</v>
      </c>
      <c r="C7" s="27" t="s">
        <v>636</v>
      </c>
      <c r="D7" s="27"/>
      <c r="E7" s="27"/>
      <c r="F7" s="27" t="s">
        <v>637</v>
      </c>
      <c r="G7" s="27"/>
      <c r="H7" s="27"/>
      <c r="I7" s="27" t="s">
        <v>638</v>
      </c>
      <c r="J7" s="27"/>
      <c r="K7" s="27"/>
      <c r="L7" s="27" t="s">
        <v>0</v>
      </c>
      <c r="M7" s="27" t="s">
        <v>8</v>
      </c>
      <c r="N7" s="27"/>
      <c r="O7" s="27" t="s">
        <v>8</v>
      </c>
      <c r="P7" s="27" t="s">
        <v>8</v>
      </c>
      <c r="Q7" s="27" t="s">
        <v>8</v>
      </c>
      <c r="R7" s="27" t="s">
        <v>0</v>
      </c>
    </row>
    <row r="8" spans="1:18" ht="50.25" customHeight="1" x14ac:dyDescent="0.2">
      <c r="A8" s="27" t="s">
        <v>0</v>
      </c>
      <c r="B8" s="27" t="s">
        <v>0</v>
      </c>
      <c r="C8" s="2" t="s">
        <v>9</v>
      </c>
      <c r="D8" s="2" t="s">
        <v>10</v>
      </c>
      <c r="E8" s="2" t="s">
        <v>11</v>
      </c>
      <c r="F8" s="2" t="s">
        <v>9</v>
      </c>
      <c r="G8" s="2" t="s">
        <v>10</v>
      </c>
      <c r="H8" s="2" t="s">
        <v>11</v>
      </c>
      <c r="I8" s="2" t="s">
        <v>9</v>
      </c>
      <c r="J8" s="2" t="s">
        <v>12</v>
      </c>
      <c r="K8" s="2" t="s">
        <v>11</v>
      </c>
      <c r="L8" s="2" t="s">
        <v>13</v>
      </c>
      <c r="M8" s="2" t="s">
        <v>14</v>
      </c>
      <c r="N8" s="2" t="s">
        <v>15</v>
      </c>
      <c r="O8" s="27" t="s">
        <v>0</v>
      </c>
      <c r="P8" s="27" t="s">
        <v>0</v>
      </c>
      <c r="Q8" s="27" t="s">
        <v>0</v>
      </c>
      <c r="R8" s="27" t="s">
        <v>0</v>
      </c>
    </row>
    <row r="9" spans="1:18" x14ac:dyDescent="0.2">
      <c r="A9" s="4" t="s">
        <v>16</v>
      </c>
      <c r="B9" s="4" t="s">
        <v>17</v>
      </c>
      <c r="C9" s="4" t="s">
        <v>18</v>
      </c>
      <c r="D9" s="4" t="s">
        <v>19</v>
      </c>
      <c r="E9" s="4" t="s">
        <v>20</v>
      </c>
      <c r="F9" s="4">
        <v>6</v>
      </c>
      <c r="G9" s="4">
        <v>7</v>
      </c>
      <c r="H9" s="4">
        <v>8</v>
      </c>
      <c r="I9" s="4">
        <v>9</v>
      </c>
      <c r="J9" s="4">
        <v>10</v>
      </c>
      <c r="K9" s="4">
        <v>11</v>
      </c>
      <c r="L9" s="4">
        <v>12</v>
      </c>
      <c r="M9" s="4">
        <v>13</v>
      </c>
      <c r="N9" s="4">
        <v>14</v>
      </c>
      <c r="O9" s="4">
        <v>15</v>
      </c>
      <c r="P9" s="4">
        <v>16</v>
      </c>
      <c r="Q9" s="4">
        <v>17</v>
      </c>
      <c r="R9" s="4">
        <v>19</v>
      </c>
    </row>
    <row r="10" spans="1:18" ht="122.25" customHeight="1" x14ac:dyDescent="0.2">
      <c r="A10" s="3" t="s">
        <v>21</v>
      </c>
      <c r="B10" s="4" t="s">
        <v>22</v>
      </c>
      <c r="C10" s="4" t="s">
        <v>0</v>
      </c>
      <c r="D10" s="4" t="s">
        <v>0</v>
      </c>
      <c r="E10" s="4" t="s">
        <v>0</v>
      </c>
      <c r="F10" s="4" t="s">
        <v>0</v>
      </c>
      <c r="G10" s="4" t="s">
        <v>0</v>
      </c>
      <c r="H10" s="4" t="s">
        <v>0</v>
      </c>
      <c r="I10" s="4" t="s">
        <v>0</v>
      </c>
      <c r="J10" s="4" t="s">
        <v>0</v>
      </c>
      <c r="K10" s="4" t="s">
        <v>0</v>
      </c>
      <c r="L10" s="4" t="s">
        <v>23</v>
      </c>
      <c r="M10" s="1">
        <f>M11+M71+M95+M105+M130+M134+M145</f>
        <v>502285.7</v>
      </c>
      <c r="N10" s="1">
        <f>N11+N71+N95+N105+N130+N134+N145</f>
        <v>459859.8</v>
      </c>
      <c r="O10" s="1">
        <f>O11+O71+O95+O105+O130+O134+O145</f>
        <v>536540.20000000007</v>
      </c>
      <c r="P10" s="1">
        <f>P11+P71+P95+P105+P130+P134+P145</f>
        <v>375672.19999999995</v>
      </c>
      <c r="Q10" s="1">
        <f>Q11+Q71+Q95+Q105+Q130+Q134+Q145</f>
        <v>432369.2</v>
      </c>
      <c r="R10" s="1" t="s">
        <v>0</v>
      </c>
    </row>
    <row r="11" spans="1:18" ht="81" customHeight="1" x14ac:dyDescent="0.2">
      <c r="A11" s="3" t="s">
        <v>24</v>
      </c>
      <c r="B11" s="4" t="s">
        <v>25</v>
      </c>
      <c r="C11" s="4" t="s">
        <v>0</v>
      </c>
      <c r="D11" s="4" t="s">
        <v>0</v>
      </c>
      <c r="E11" s="4" t="s">
        <v>0</v>
      </c>
      <c r="F11" s="4" t="s">
        <v>0</v>
      </c>
      <c r="G11" s="4" t="s">
        <v>0</v>
      </c>
      <c r="H11" s="4" t="s">
        <v>0</v>
      </c>
      <c r="I11" s="4" t="s">
        <v>0</v>
      </c>
      <c r="J11" s="4" t="s">
        <v>0</v>
      </c>
      <c r="K11" s="4" t="s">
        <v>0</v>
      </c>
      <c r="L11" s="4" t="s">
        <v>26</v>
      </c>
      <c r="M11" s="1">
        <f>M12+M61</f>
        <v>207783.69999999998</v>
      </c>
      <c r="N11" s="1">
        <f>N12+N61</f>
        <v>168586.90000000002</v>
      </c>
      <c r="O11" s="1">
        <f>O12+O61</f>
        <v>238617.50000000003</v>
      </c>
      <c r="P11" s="1">
        <f>P12+P61</f>
        <v>146642.19999999998</v>
      </c>
      <c r="Q11" s="1">
        <f>Q12+Q61</f>
        <v>189910.2</v>
      </c>
      <c r="R11" s="1" t="s">
        <v>0</v>
      </c>
    </row>
    <row r="12" spans="1:18" ht="61.5" customHeight="1" x14ac:dyDescent="0.2">
      <c r="A12" s="3" t="s">
        <v>27</v>
      </c>
      <c r="B12" s="4" t="s">
        <v>28</v>
      </c>
      <c r="C12" s="4" t="s">
        <v>0</v>
      </c>
      <c r="D12" s="4" t="s">
        <v>0</v>
      </c>
      <c r="E12" s="4" t="s">
        <v>0</v>
      </c>
      <c r="F12" s="4" t="s">
        <v>0</v>
      </c>
      <c r="G12" s="4" t="s">
        <v>0</v>
      </c>
      <c r="H12" s="4" t="s">
        <v>0</v>
      </c>
      <c r="I12" s="4" t="s">
        <v>0</v>
      </c>
      <c r="J12" s="4" t="s">
        <v>0</v>
      </c>
      <c r="K12" s="4" t="s">
        <v>0</v>
      </c>
      <c r="L12" s="4" t="s">
        <v>29</v>
      </c>
      <c r="M12" s="1">
        <f>M13+M16+M18+M19+M22+M24+M26+M28+M31+M33+M35+M39+M42+M46+M47+M49+M54+M57+M58</f>
        <v>127896.49999999999</v>
      </c>
      <c r="N12" s="1">
        <f>N13+N16+N18+N19+N22+N24+N26+N28+N31+N33+N35+N39+N42+N46+N47+N49+N54+N57+N58</f>
        <v>123259.90000000001</v>
      </c>
      <c r="O12" s="1">
        <f>O13+O16+O18+O19+O22+O24+O26+O28+O31+O33+O35+O39+O42+O46+O47+O49+O54+O57+O58</f>
        <v>208859.00000000003</v>
      </c>
      <c r="P12" s="1">
        <f>P13+P16+P18+P19+P22+P24+P26+P28+P31+P33+P35+P39+P42+P46+P47+P49+P54+P57+P58</f>
        <v>114795.19999999998</v>
      </c>
      <c r="Q12" s="1">
        <f>Q13+Q16+Q18+Q19+Q22+Q24+Q26+Q28+Q31+Q33+Q35+Q39+Q42+Q46+Q47+Q49+Q54+Q57+Q58</f>
        <v>91657.099999999991</v>
      </c>
      <c r="R12" s="1" t="s">
        <v>0</v>
      </c>
    </row>
    <row r="13" spans="1:18" ht="193.5" customHeight="1" x14ac:dyDescent="0.2">
      <c r="A13" s="25" t="s">
        <v>30</v>
      </c>
      <c r="B13" s="26" t="s">
        <v>31</v>
      </c>
      <c r="C13" s="4" t="s">
        <v>32</v>
      </c>
      <c r="D13" s="4" t="s">
        <v>33</v>
      </c>
      <c r="E13" s="4" t="s">
        <v>34</v>
      </c>
      <c r="F13" s="4" t="s">
        <v>0</v>
      </c>
      <c r="G13" s="4" t="s">
        <v>0</v>
      </c>
      <c r="H13" s="4" t="s">
        <v>0</v>
      </c>
      <c r="I13" s="4" t="s">
        <v>643</v>
      </c>
      <c r="J13" s="4" t="s">
        <v>0</v>
      </c>
      <c r="K13" s="4" t="s">
        <v>0</v>
      </c>
      <c r="L13" s="4" t="s">
        <v>635</v>
      </c>
      <c r="M13" s="1">
        <v>418</v>
      </c>
      <c r="N13" s="1">
        <v>417.3</v>
      </c>
      <c r="O13" s="1">
        <f>290+345</f>
        <v>635</v>
      </c>
      <c r="P13" s="1">
        <f>219</f>
        <v>219</v>
      </c>
      <c r="Q13" s="1">
        <f>171</f>
        <v>171</v>
      </c>
      <c r="R13" s="1" t="s">
        <v>0</v>
      </c>
    </row>
    <row r="14" spans="1:18" ht="99.75" customHeight="1" x14ac:dyDescent="0.2">
      <c r="A14" s="25"/>
      <c r="B14" s="26"/>
      <c r="C14" s="7" t="s">
        <v>35</v>
      </c>
      <c r="D14" s="7" t="s">
        <v>36</v>
      </c>
      <c r="E14" s="7" t="s">
        <v>37</v>
      </c>
      <c r="F14" s="7"/>
      <c r="G14" s="7"/>
      <c r="H14" s="7"/>
      <c r="I14" s="7"/>
      <c r="J14" s="7"/>
      <c r="K14" s="7"/>
      <c r="L14" s="7"/>
      <c r="M14" s="1"/>
      <c r="N14" s="1"/>
      <c r="O14" s="1"/>
      <c r="P14" s="1"/>
      <c r="Q14" s="1"/>
      <c r="R14" s="1"/>
    </row>
    <row r="15" spans="1:18" ht="66" customHeight="1" x14ac:dyDescent="0.2">
      <c r="A15" s="25" t="s">
        <v>0</v>
      </c>
      <c r="B15" s="26" t="s">
        <v>0</v>
      </c>
      <c r="C15" s="4" t="s">
        <v>39</v>
      </c>
      <c r="D15" s="4" t="s">
        <v>40</v>
      </c>
      <c r="E15" s="4" t="s">
        <v>41</v>
      </c>
      <c r="F15" s="4" t="s">
        <v>0</v>
      </c>
      <c r="G15" s="4" t="s">
        <v>0</v>
      </c>
      <c r="H15" s="4" t="s">
        <v>0</v>
      </c>
      <c r="I15" s="4" t="s">
        <v>0</v>
      </c>
      <c r="J15" s="4" t="s">
        <v>0</v>
      </c>
      <c r="K15" s="4" t="s">
        <v>0</v>
      </c>
      <c r="L15" s="4" t="s">
        <v>0</v>
      </c>
      <c r="M15" s="1" t="s">
        <v>0</v>
      </c>
      <c r="N15" s="1" t="s">
        <v>0</v>
      </c>
      <c r="O15" s="1" t="s">
        <v>0</v>
      </c>
      <c r="P15" s="1" t="s">
        <v>0</v>
      </c>
      <c r="Q15" s="1" t="s">
        <v>0</v>
      </c>
      <c r="R15" s="1" t="s">
        <v>0</v>
      </c>
    </row>
    <row r="16" spans="1:18" ht="123.75" customHeight="1" x14ac:dyDescent="0.2">
      <c r="A16" s="25" t="s">
        <v>43</v>
      </c>
      <c r="B16" s="26" t="s">
        <v>44</v>
      </c>
      <c r="C16" s="4" t="s">
        <v>45</v>
      </c>
      <c r="D16" s="4" t="s">
        <v>46</v>
      </c>
      <c r="E16" s="4" t="s">
        <v>47</v>
      </c>
      <c r="F16" s="4" t="s">
        <v>0</v>
      </c>
      <c r="G16" s="4" t="s">
        <v>0</v>
      </c>
      <c r="H16" s="4" t="s">
        <v>0</v>
      </c>
      <c r="I16" s="7" t="s">
        <v>644</v>
      </c>
      <c r="J16" s="4" t="s">
        <v>0</v>
      </c>
      <c r="K16" s="4" t="s">
        <v>0</v>
      </c>
      <c r="L16" s="4" t="s">
        <v>48</v>
      </c>
      <c r="M16" s="1">
        <v>6810.8</v>
      </c>
      <c r="N16" s="1">
        <v>6810.8</v>
      </c>
      <c r="O16" s="1">
        <f>2957.7+60</f>
        <v>3017.7</v>
      </c>
      <c r="P16" s="1">
        <f>3982.6+73+7</f>
        <v>4062.6</v>
      </c>
      <c r="Q16" s="1">
        <f>5709.1+90+10</f>
        <v>5809.1</v>
      </c>
      <c r="R16" s="1" t="s">
        <v>0</v>
      </c>
    </row>
    <row r="17" spans="1:18" ht="409.5" x14ac:dyDescent="0.2">
      <c r="A17" s="25" t="s">
        <v>0</v>
      </c>
      <c r="B17" s="26" t="s">
        <v>0</v>
      </c>
      <c r="C17" s="4" t="s">
        <v>32</v>
      </c>
      <c r="D17" s="4" t="s">
        <v>49</v>
      </c>
      <c r="E17" s="4" t="s">
        <v>34</v>
      </c>
      <c r="F17" s="4" t="s">
        <v>0</v>
      </c>
      <c r="G17" s="4" t="s">
        <v>0</v>
      </c>
      <c r="H17" s="4" t="s">
        <v>0</v>
      </c>
      <c r="I17" s="7" t="s">
        <v>645</v>
      </c>
      <c r="J17" s="4" t="s">
        <v>0</v>
      </c>
      <c r="K17" s="4" t="s">
        <v>0</v>
      </c>
      <c r="L17" s="4" t="s">
        <v>0</v>
      </c>
      <c r="M17" s="1" t="s">
        <v>0</v>
      </c>
      <c r="N17" s="1" t="s">
        <v>0</v>
      </c>
      <c r="O17" s="1" t="s">
        <v>0</v>
      </c>
      <c r="P17" s="1" t="s">
        <v>0</v>
      </c>
      <c r="Q17" s="1" t="s">
        <v>0</v>
      </c>
      <c r="R17" s="1" t="s">
        <v>0</v>
      </c>
    </row>
    <row r="18" spans="1:18" ht="87.75" customHeight="1" x14ac:dyDescent="0.2">
      <c r="A18" s="3" t="s">
        <v>50</v>
      </c>
      <c r="B18" s="4" t="s">
        <v>51</v>
      </c>
      <c r="C18" s="4" t="s">
        <v>32</v>
      </c>
      <c r="D18" s="4" t="s">
        <v>52</v>
      </c>
      <c r="E18" s="4" t="s">
        <v>34</v>
      </c>
      <c r="F18" s="4" t="s">
        <v>0</v>
      </c>
      <c r="G18" s="4" t="s">
        <v>0</v>
      </c>
      <c r="H18" s="4" t="s">
        <v>0</v>
      </c>
      <c r="I18" s="4" t="s">
        <v>0</v>
      </c>
      <c r="J18" s="4" t="s">
        <v>0</v>
      </c>
      <c r="K18" s="4" t="s">
        <v>0</v>
      </c>
      <c r="L18" s="4" t="s">
        <v>38</v>
      </c>
      <c r="M18" s="1">
        <v>23</v>
      </c>
      <c r="N18" s="1">
        <v>23</v>
      </c>
      <c r="O18" s="1">
        <v>38</v>
      </c>
      <c r="P18" s="1">
        <v>50</v>
      </c>
      <c r="Q18" s="1">
        <v>50</v>
      </c>
      <c r="R18" s="1" t="s">
        <v>0</v>
      </c>
    </row>
    <row r="19" spans="1:18" ht="96.75" customHeight="1" x14ac:dyDescent="0.2">
      <c r="A19" s="25" t="s">
        <v>54</v>
      </c>
      <c r="B19" s="26" t="s">
        <v>55</v>
      </c>
      <c r="C19" s="4" t="s">
        <v>56</v>
      </c>
      <c r="D19" s="4" t="s">
        <v>57</v>
      </c>
      <c r="E19" s="4" t="s">
        <v>58</v>
      </c>
      <c r="F19" s="4" t="s">
        <v>0</v>
      </c>
      <c r="G19" s="4" t="s">
        <v>0</v>
      </c>
      <c r="H19" s="4" t="s">
        <v>0</v>
      </c>
      <c r="I19" s="4" t="s">
        <v>649</v>
      </c>
      <c r="J19" s="4" t="s">
        <v>654</v>
      </c>
      <c r="K19" s="4" t="s">
        <v>0</v>
      </c>
      <c r="L19" s="4" t="s">
        <v>59</v>
      </c>
      <c r="M19" s="1">
        <v>22360</v>
      </c>
      <c r="N19" s="1">
        <v>21299.7</v>
      </c>
      <c r="O19" s="1">
        <f>93101.4+26.5</f>
        <v>93127.9</v>
      </c>
      <c r="P19" s="1">
        <f>13154.1+26.5</f>
        <v>13180.6</v>
      </c>
      <c r="Q19" s="1">
        <f>7941.1+26.5</f>
        <v>7967.6</v>
      </c>
      <c r="R19" s="1" t="s">
        <v>0</v>
      </c>
    </row>
    <row r="20" spans="1:18" ht="208.5" customHeight="1" x14ac:dyDescent="0.2">
      <c r="A20" s="25" t="s">
        <v>0</v>
      </c>
      <c r="B20" s="26" t="s">
        <v>0</v>
      </c>
      <c r="C20" s="4" t="s">
        <v>32</v>
      </c>
      <c r="D20" s="4" t="s">
        <v>60</v>
      </c>
      <c r="E20" s="4" t="s">
        <v>34</v>
      </c>
      <c r="F20" s="4" t="s">
        <v>0</v>
      </c>
      <c r="G20" s="4" t="s">
        <v>0</v>
      </c>
      <c r="H20" s="4" t="s">
        <v>0</v>
      </c>
      <c r="I20" s="4" t="s">
        <v>648</v>
      </c>
      <c r="J20" s="4" t="s">
        <v>0</v>
      </c>
      <c r="K20" s="4" t="s">
        <v>0</v>
      </c>
      <c r="L20" s="4" t="s">
        <v>0</v>
      </c>
      <c r="M20" s="1" t="s">
        <v>0</v>
      </c>
      <c r="N20" s="1" t="s">
        <v>0</v>
      </c>
      <c r="O20" s="1" t="s">
        <v>0</v>
      </c>
      <c r="P20" s="1" t="s">
        <v>0</v>
      </c>
      <c r="Q20" s="1" t="s">
        <v>0</v>
      </c>
      <c r="R20" s="1" t="s">
        <v>0</v>
      </c>
    </row>
    <row r="21" spans="1:18" ht="92.25" customHeight="1" x14ac:dyDescent="0.2">
      <c r="A21" s="25" t="s">
        <v>0</v>
      </c>
      <c r="B21" s="26" t="s">
        <v>0</v>
      </c>
      <c r="C21" s="7" t="s">
        <v>61</v>
      </c>
      <c r="D21" s="7" t="s">
        <v>36</v>
      </c>
      <c r="E21" s="7" t="s">
        <v>62</v>
      </c>
      <c r="F21" s="4" t="s">
        <v>0</v>
      </c>
      <c r="G21" s="4" t="s">
        <v>0</v>
      </c>
      <c r="H21" s="4" t="s">
        <v>0</v>
      </c>
      <c r="I21" s="4" t="s">
        <v>0</v>
      </c>
      <c r="J21" s="4" t="s">
        <v>0</v>
      </c>
      <c r="K21" s="4" t="s">
        <v>0</v>
      </c>
      <c r="L21" s="4"/>
      <c r="M21" s="1"/>
      <c r="N21" s="1"/>
      <c r="O21" s="1"/>
      <c r="P21" s="1"/>
      <c r="Q21" s="1"/>
      <c r="R21" s="1"/>
    </row>
    <row r="22" spans="1:18" ht="90" customHeight="1" x14ac:dyDescent="0.2">
      <c r="A22" s="25" t="s">
        <v>63</v>
      </c>
      <c r="B22" s="26" t="s">
        <v>64</v>
      </c>
      <c r="C22" s="4" t="s">
        <v>56</v>
      </c>
      <c r="D22" s="4" t="s">
        <v>57</v>
      </c>
      <c r="E22" s="4" t="s">
        <v>58</v>
      </c>
      <c r="F22" s="4" t="s">
        <v>0</v>
      </c>
      <c r="G22" s="4" t="s">
        <v>0</v>
      </c>
      <c r="H22" s="4" t="s">
        <v>0</v>
      </c>
      <c r="I22" s="7" t="s">
        <v>649</v>
      </c>
      <c r="J22" s="7" t="s">
        <v>654</v>
      </c>
      <c r="K22" s="4" t="s">
        <v>0</v>
      </c>
      <c r="L22" s="4" t="s">
        <v>65</v>
      </c>
      <c r="M22" s="1">
        <v>17656.7</v>
      </c>
      <c r="N22" s="1">
        <v>16927.900000000001</v>
      </c>
      <c r="O22" s="1">
        <v>15487.1</v>
      </c>
      <c r="P22" s="1">
        <v>11566.1</v>
      </c>
      <c r="Q22" s="1">
        <v>7985.8</v>
      </c>
      <c r="R22" s="1" t="s">
        <v>0</v>
      </c>
    </row>
    <row r="23" spans="1:18" ht="207.75" customHeight="1" x14ac:dyDescent="0.2">
      <c r="A23" s="25" t="s">
        <v>0</v>
      </c>
      <c r="B23" s="26" t="s">
        <v>0</v>
      </c>
      <c r="C23" s="4" t="s">
        <v>32</v>
      </c>
      <c r="D23" s="4" t="s">
        <v>60</v>
      </c>
      <c r="E23" s="4" t="s">
        <v>34</v>
      </c>
      <c r="F23" s="4" t="s">
        <v>0</v>
      </c>
      <c r="G23" s="4" t="s">
        <v>0</v>
      </c>
      <c r="H23" s="4" t="s">
        <v>0</v>
      </c>
      <c r="I23" s="7" t="s">
        <v>648</v>
      </c>
      <c r="J23" s="7" t="s">
        <v>0</v>
      </c>
      <c r="K23" s="4" t="s">
        <v>0</v>
      </c>
      <c r="L23" s="4" t="s">
        <v>0</v>
      </c>
      <c r="M23" s="1" t="s">
        <v>0</v>
      </c>
      <c r="N23" s="1" t="s">
        <v>0</v>
      </c>
      <c r="O23" s="1" t="s">
        <v>0</v>
      </c>
      <c r="P23" s="1" t="s">
        <v>0</v>
      </c>
      <c r="Q23" s="1" t="s">
        <v>0</v>
      </c>
      <c r="R23" s="1" t="s">
        <v>0</v>
      </c>
    </row>
    <row r="24" spans="1:18" ht="101.25" customHeight="1" x14ac:dyDescent="0.2">
      <c r="A24" s="25" t="s">
        <v>66</v>
      </c>
      <c r="B24" s="26" t="s">
        <v>67</v>
      </c>
      <c r="C24" s="4" t="s">
        <v>56</v>
      </c>
      <c r="D24" s="4" t="s">
        <v>57</v>
      </c>
      <c r="E24" s="4" t="s">
        <v>58</v>
      </c>
      <c r="F24" s="4" t="s">
        <v>0</v>
      </c>
      <c r="G24" s="4" t="s">
        <v>0</v>
      </c>
      <c r="H24" s="4" t="s">
        <v>0</v>
      </c>
      <c r="I24" s="7" t="s">
        <v>649</v>
      </c>
      <c r="J24" s="7" t="s">
        <v>654</v>
      </c>
      <c r="K24" s="4" t="s">
        <v>0</v>
      </c>
      <c r="L24" s="4" t="s">
        <v>65</v>
      </c>
      <c r="M24" s="1">
        <v>7316.5</v>
      </c>
      <c r="N24" s="1">
        <v>6839.8</v>
      </c>
      <c r="O24" s="1">
        <v>6779.9</v>
      </c>
      <c r="P24" s="1">
        <v>5039.2</v>
      </c>
      <c r="Q24" s="1">
        <v>3540.5</v>
      </c>
      <c r="R24" s="1" t="s">
        <v>0</v>
      </c>
    </row>
    <row r="25" spans="1:18" ht="210" customHeight="1" x14ac:dyDescent="0.2">
      <c r="A25" s="25" t="s">
        <v>0</v>
      </c>
      <c r="B25" s="26" t="s">
        <v>0</v>
      </c>
      <c r="C25" s="4" t="s">
        <v>32</v>
      </c>
      <c r="D25" s="4" t="s">
        <v>60</v>
      </c>
      <c r="E25" s="4" t="s">
        <v>34</v>
      </c>
      <c r="F25" s="4" t="s">
        <v>0</v>
      </c>
      <c r="G25" s="4" t="s">
        <v>0</v>
      </c>
      <c r="H25" s="4" t="s">
        <v>0</v>
      </c>
      <c r="I25" s="7" t="s">
        <v>648</v>
      </c>
      <c r="J25" s="7" t="s">
        <v>0</v>
      </c>
      <c r="K25" s="4" t="s">
        <v>0</v>
      </c>
      <c r="L25" s="4" t="s">
        <v>0</v>
      </c>
      <c r="M25" s="1"/>
      <c r="N25" s="1" t="s">
        <v>0</v>
      </c>
      <c r="O25" s="1" t="s">
        <v>0</v>
      </c>
      <c r="P25" s="1" t="s">
        <v>0</v>
      </c>
      <c r="Q25" s="1" t="s">
        <v>0</v>
      </c>
      <c r="R25" s="1" t="s">
        <v>0</v>
      </c>
    </row>
    <row r="26" spans="1:18" ht="97.5" customHeight="1" x14ac:dyDescent="0.2">
      <c r="A26" s="25" t="s">
        <v>68</v>
      </c>
      <c r="B26" s="26" t="s">
        <v>69</v>
      </c>
      <c r="C26" s="4" t="s">
        <v>56</v>
      </c>
      <c r="D26" s="4" t="s">
        <v>57</v>
      </c>
      <c r="E26" s="4" t="s">
        <v>58</v>
      </c>
      <c r="F26" s="4" t="s">
        <v>0</v>
      </c>
      <c r="G26" s="4" t="s">
        <v>0</v>
      </c>
      <c r="H26" s="4" t="s">
        <v>0</v>
      </c>
      <c r="I26" s="7" t="s">
        <v>649</v>
      </c>
      <c r="J26" s="7" t="s">
        <v>654</v>
      </c>
      <c r="K26" s="4" t="s">
        <v>0</v>
      </c>
      <c r="L26" s="4" t="s">
        <v>70</v>
      </c>
      <c r="M26" s="1">
        <v>40795.4</v>
      </c>
      <c r="N26" s="1">
        <v>39155.800000000003</v>
      </c>
      <c r="O26" s="1">
        <v>38163.4</v>
      </c>
      <c r="P26" s="1">
        <v>34076.9</v>
      </c>
      <c r="Q26" s="1">
        <v>17491.599999999999</v>
      </c>
      <c r="R26" s="1" t="s">
        <v>0</v>
      </c>
    </row>
    <row r="27" spans="1:18" ht="212.25" customHeight="1" x14ac:dyDescent="0.2">
      <c r="A27" s="25" t="s">
        <v>0</v>
      </c>
      <c r="B27" s="26" t="s">
        <v>0</v>
      </c>
      <c r="C27" s="4" t="s">
        <v>32</v>
      </c>
      <c r="D27" s="4" t="s">
        <v>60</v>
      </c>
      <c r="E27" s="4" t="s">
        <v>34</v>
      </c>
      <c r="F27" s="4" t="s">
        <v>0</v>
      </c>
      <c r="G27" s="4" t="s">
        <v>0</v>
      </c>
      <c r="H27" s="4" t="s">
        <v>0</v>
      </c>
      <c r="I27" s="7" t="s">
        <v>648</v>
      </c>
      <c r="J27" s="7" t="s">
        <v>0</v>
      </c>
      <c r="K27" s="4" t="s">
        <v>0</v>
      </c>
      <c r="L27" s="4" t="s">
        <v>0</v>
      </c>
      <c r="M27" s="1"/>
      <c r="N27" s="1" t="s">
        <v>0</v>
      </c>
      <c r="O27" s="1" t="s">
        <v>0</v>
      </c>
      <c r="P27" s="1" t="s">
        <v>0</v>
      </c>
      <c r="Q27" s="1" t="s">
        <v>0</v>
      </c>
      <c r="R27" s="1" t="s">
        <v>0</v>
      </c>
    </row>
    <row r="28" spans="1:18" ht="96.75" customHeight="1" x14ac:dyDescent="0.2">
      <c r="A28" s="25" t="s">
        <v>71</v>
      </c>
      <c r="B28" s="26" t="s">
        <v>72</v>
      </c>
      <c r="C28" s="4" t="s">
        <v>56</v>
      </c>
      <c r="D28" s="4" t="s">
        <v>57</v>
      </c>
      <c r="E28" s="4" t="s">
        <v>58</v>
      </c>
      <c r="F28" s="4" t="s">
        <v>0</v>
      </c>
      <c r="G28" s="4" t="s">
        <v>0</v>
      </c>
      <c r="H28" s="4" t="s">
        <v>0</v>
      </c>
      <c r="I28" s="7" t="s">
        <v>649</v>
      </c>
      <c r="J28" s="7" t="s">
        <v>654</v>
      </c>
      <c r="K28" s="7" t="s">
        <v>0</v>
      </c>
      <c r="L28" s="4" t="s">
        <v>73</v>
      </c>
      <c r="M28" s="1">
        <v>2463.9</v>
      </c>
      <c r="N28" s="1">
        <v>2426.5</v>
      </c>
      <c r="O28" s="1">
        <v>2578.6999999999998</v>
      </c>
      <c r="P28" s="1">
        <v>0</v>
      </c>
      <c r="Q28" s="1">
        <v>0</v>
      </c>
      <c r="R28" s="1" t="s">
        <v>0</v>
      </c>
    </row>
    <row r="29" spans="1:18" ht="60" x14ac:dyDescent="0.2">
      <c r="A29" s="25" t="s">
        <v>0</v>
      </c>
      <c r="B29" s="26" t="s">
        <v>0</v>
      </c>
      <c r="C29" s="4" t="s">
        <v>74</v>
      </c>
      <c r="D29" s="4" t="s">
        <v>75</v>
      </c>
      <c r="E29" s="4" t="s">
        <v>76</v>
      </c>
      <c r="F29" s="4" t="s">
        <v>0</v>
      </c>
      <c r="G29" s="4" t="s">
        <v>0</v>
      </c>
      <c r="H29" s="4" t="s">
        <v>0</v>
      </c>
      <c r="I29" s="4" t="s">
        <v>0</v>
      </c>
      <c r="J29" s="4" t="s">
        <v>0</v>
      </c>
      <c r="K29" s="4" t="s">
        <v>0</v>
      </c>
      <c r="L29" s="4" t="s">
        <v>0</v>
      </c>
      <c r="M29" s="1" t="s">
        <v>0</v>
      </c>
      <c r="N29" s="1" t="s">
        <v>0</v>
      </c>
      <c r="O29" s="1" t="s">
        <v>0</v>
      </c>
      <c r="P29" s="1" t="s">
        <v>0</v>
      </c>
      <c r="Q29" s="1" t="s">
        <v>0</v>
      </c>
      <c r="R29" s="1" t="s">
        <v>0</v>
      </c>
    </row>
    <row r="30" spans="1:18" ht="84" x14ac:dyDescent="0.2">
      <c r="A30" s="25" t="s">
        <v>0</v>
      </c>
      <c r="B30" s="26" t="s">
        <v>0</v>
      </c>
      <c r="C30" s="4" t="s">
        <v>32</v>
      </c>
      <c r="D30" s="4" t="s">
        <v>60</v>
      </c>
      <c r="E30" s="4" t="s">
        <v>34</v>
      </c>
      <c r="F30" s="4" t="s">
        <v>0</v>
      </c>
      <c r="G30" s="4" t="s">
        <v>0</v>
      </c>
      <c r="H30" s="4" t="s">
        <v>0</v>
      </c>
      <c r="I30" s="4" t="s">
        <v>0</v>
      </c>
      <c r="J30" s="4" t="s">
        <v>0</v>
      </c>
      <c r="K30" s="4" t="s">
        <v>0</v>
      </c>
      <c r="L30" s="4" t="s">
        <v>0</v>
      </c>
      <c r="M30" s="1" t="s">
        <v>0</v>
      </c>
      <c r="N30" s="1" t="s">
        <v>0</v>
      </c>
      <c r="O30" s="1" t="s">
        <v>0</v>
      </c>
      <c r="P30" s="1" t="s">
        <v>0</v>
      </c>
      <c r="Q30" s="1" t="s">
        <v>0</v>
      </c>
      <c r="R30" s="1" t="s">
        <v>0</v>
      </c>
    </row>
    <row r="31" spans="1:18" ht="96.75" customHeight="1" x14ac:dyDescent="0.2">
      <c r="A31" s="25" t="s">
        <v>77</v>
      </c>
      <c r="B31" s="26" t="s">
        <v>78</v>
      </c>
      <c r="C31" s="4" t="s">
        <v>56</v>
      </c>
      <c r="D31" s="4" t="s">
        <v>57</v>
      </c>
      <c r="E31" s="4" t="s">
        <v>58</v>
      </c>
      <c r="F31" s="4" t="s">
        <v>0</v>
      </c>
      <c r="G31" s="4" t="s">
        <v>0</v>
      </c>
      <c r="H31" s="4" t="s">
        <v>0</v>
      </c>
      <c r="I31" s="7" t="s">
        <v>649</v>
      </c>
      <c r="J31" s="7" t="s">
        <v>654</v>
      </c>
      <c r="K31" s="7" t="s">
        <v>0</v>
      </c>
      <c r="L31" s="4" t="s">
        <v>79</v>
      </c>
      <c r="M31" s="1">
        <v>1726.3</v>
      </c>
      <c r="N31" s="1">
        <v>1687</v>
      </c>
      <c r="O31" s="1">
        <v>1784.9</v>
      </c>
      <c r="P31" s="1">
        <v>1757.6</v>
      </c>
      <c r="Q31" s="1">
        <v>1757.6</v>
      </c>
      <c r="R31" s="1" t="s">
        <v>0</v>
      </c>
    </row>
    <row r="32" spans="1:18" ht="148.5" customHeight="1" x14ac:dyDescent="0.2">
      <c r="A32" s="25" t="s">
        <v>0</v>
      </c>
      <c r="B32" s="26" t="s">
        <v>0</v>
      </c>
      <c r="C32" s="4" t="s">
        <v>32</v>
      </c>
      <c r="D32" s="4" t="s">
        <v>60</v>
      </c>
      <c r="E32" s="4" t="s">
        <v>34</v>
      </c>
      <c r="F32" s="4" t="s">
        <v>0</v>
      </c>
      <c r="G32" s="4" t="s">
        <v>0</v>
      </c>
      <c r="H32" s="4" t="s">
        <v>0</v>
      </c>
      <c r="I32" s="4" t="s">
        <v>660</v>
      </c>
      <c r="J32" s="4" t="s">
        <v>0</v>
      </c>
      <c r="K32" s="4" t="s">
        <v>0</v>
      </c>
      <c r="L32" s="4" t="s">
        <v>0</v>
      </c>
      <c r="M32" s="1" t="s">
        <v>0</v>
      </c>
      <c r="N32" s="1" t="s">
        <v>0</v>
      </c>
      <c r="O32" s="1" t="s">
        <v>0</v>
      </c>
      <c r="P32" s="1" t="s">
        <v>0</v>
      </c>
      <c r="Q32" s="1" t="s">
        <v>0</v>
      </c>
      <c r="R32" s="1" t="s">
        <v>0</v>
      </c>
    </row>
    <row r="33" spans="1:18" ht="85.5" customHeight="1" x14ac:dyDescent="0.2">
      <c r="A33" s="25" t="s">
        <v>81</v>
      </c>
      <c r="B33" s="26" t="s">
        <v>82</v>
      </c>
      <c r="C33" s="4" t="s">
        <v>83</v>
      </c>
      <c r="D33" s="4" t="s">
        <v>84</v>
      </c>
      <c r="E33" s="4" t="s">
        <v>85</v>
      </c>
      <c r="F33" s="4" t="s">
        <v>0</v>
      </c>
      <c r="G33" s="4" t="s">
        <v>0</v>
      </c>
      <c r="H33" s="4" t="s">
        <v>0</v>
      </c>
      <c r="I33" s="7" t="s">
        <v>649</v>
      </c>
      <c r="J33" s="7" t="s">
        <v>655</v>
      </c>
      <c r="K33" s="7" t="s">
        <v>0</v>
      </c>
      <c r="L33" s="4" t="s">
        <v>38</v>
      </c>
      <c r="M33" s="1">
        <v>324.60000000000002</v>
      </c>
      <c r="N33" s="1">
        <v>313.60000000000002</v>
      </c>
      <c r="O33" s="1">
        <v>295</v>
      </c>
      <c r="P33" s="1">
        <v>287.89999999999998</v>
      </c>
      <c r="Q33" s="1">
        <v>303.39999999999998</v>
      </c>
      <c r="R33" s="1" t="s">
        <v>0</v>
      </c>
    </row>
    <row r="34" spans="1:18" ht="84" x14ac:dyDescent="0.2">
      <c r="A34" s="25" t="s">
        <v>0</v>
      </c>
      <c r="B34" s="26" t="s">
        <v>0</v>
      </c>
      <c r="C34" s="4" t="s">
        <v>32</v>
      </c>
      <c r="D34" s="4" t="s">
        <v>86</v>
      </c>
      <c r="E34" s="4" t="s">
        <v>34</v>
      </c>
      <c r="F34" s="4" t="s">
        <v>0</v>
      </c>
      <c r="G34" s="4" t="s">
        <v>0</v>
      </c>
      <c r="H34" s="4" t="s">
        <v>0</v>
      </c>
      <c r="I34" s="4" t="s">
        <v>0</v>
      </c>
      <c r="J34" s="4" t="s">
        <v>0</v>
      </c>
      <c r="K34" s="4" t="s">
        <v>0</v>
      </c>
      <c r="L34" s="4" t="s">
        <v>0</v>
      </c>
      <c r="M34" s="1" t="s">
        <v>0</v>
      </c>
      <c r="N34" s="1" t="s">
        <v>0</v>
      </c>
      <c r="O34" s="1" t="s">
        <v>0</v>
      </c>
      <c r="P34" s="1" t="s">
        <v>0</v>
      </c>
      <c r="Q34" s="1" t="s">
        <v>0</v>
      </c>
      <c r="R34" s="1" t="s">
        <v>0</v>
      </c>
    </row>
    <row r="35" spans="1:18" ht="90" customHeight="1" x14ac:dyDescent="0.2">
      <c r="A35" s="25" t="s">
        <v>87</v>
      </c>
      <c r="B35" s="26" t="s">
        <v>88</v>
      </c>
      <c r="C35" s="4" t="s">
        <v>89</v>
      </c>
      <c r="D35" s="4" t="s">
        <v>90</v>
      </c>
      <c r="E35" s="4" t="s">
        <v>91</v>
      </c>
      <c r="F35" s="4" t="s">
        <v>0</v>
      </c>
      <c r="G35" s="4" t="s">
        <v>0</v>
      </c>
      <c r="H35" s="4" t="s">
        <v>0</v>
      </c>
      <c r="I35" s="7" t="s">
        <v>649</v>
      </c>
      <c r="J35" s="7" t="s">
        <v>656</v>
      </c>
      <c r="K35" s="4" t="s">
        <v>0</v>
      </c>
      <c r="L35" s="4" t="s">
        <v>92</v>
      </c>
      <c r="M35" s="1">
        <v>6164.2</v>
      </c>
      <c r="N35" s="1">
        <v>6073.9</v>
      </c>
      <c r="O35" s="1">
        <v>10942.4</v>
      </c>
      <c r="P35" s="1">
        <v>11555.7</v>
      </c>
      <c r="Q35" s="1">
        <v>12272.4</v>
      </c>
      <c r="R35" s="1" t="s">
        <v>0</v>
      </c>
    </row>
    <row r="36" spans="1:18" ht="161.25" customHeight="1" x14ac:dyDescent="0.2">
      <c r="A36" s="25" t="s">
        <v>0</v>
      </c>
      <c r="B36" s="26" t="s">
        <v>0</v>
      </c>
      <c r="C36" s="4" t="s">
        <v>93</v>
      </c>
      <c r="D36" s="4" t="s">
        <v>94</v>
      </c>
      <c r="E36" s="4" t="s">
        <v>95</v>
      </c>
      <c r="F36" s="4" t="s">
        <v>0</v>
      </c>
      <c r="G36" s="4" t="s">
        <v>0</v>
      </c>
      <c r="H36" s="4" t="s">
        <v>0</v>
      </c>
      <c r="I36" s="4" t="s">
        <v>658</v>
      </c>
      <c r="J36" s="4" t="s">
        <v>0</v>
      </c>
      <c r="K36" s="4" t="s">
        <v>0</v>
      </c>
      <c r="L36" s="4" t="s">
        <v>0</v>
      </c>
      <c r="M36" s="1" t="s">
        <v>0</v>
      </c>
      <c r="N36" s="1" t="s">
        <v>0</v>
      </c>
      <c r="O36" s="1" t="s">
        <v>0</v>
      </c>
      <c r="P36" s="1" t="s">
        <v>0</v>
      </c>
      <c r="Q36" s="1" t="s">
        <v>0</v>
      </c>
      <c r="R36" s="1" t="s">
        <v>0</v>
      </c>
    </row>
    <row r="37" spans="1:18" ht="74.25" customHeight="1" x14ac:dyDescent="0.2">
      <c r="A37" s="25" t="s">
        <v>0</v>
      </c>
      <c r="B37" s="26" t="s">
        <v>0</v>
      </c>
      <c r="C37" s="4" t="s">
        <v>32</v>
      </c>
      <c r="D37" s="4" t="s">
        <v>96</v>
      </c>
      <c r="E37" s="4" t="s">
        <v>34</v>
      </c>
      <c r="F37" s="4" t="s">
        <v>0</v>
      </c>
      <c r="G37" s="4" t="s">
        <v>0</v>
      </c>
      <c r="H37" s="4" t="s">
        <v>0</v>
      </c>
      <c r="I37" s="4" t="s">
        <v>0</v>
      </c>
      <c r="J37" s="4" t="s">
        <v>0</v>
      </c>
      <c r="K37" s="4" t="s">
        <v>0</v>
      </c>
      <c r="L37" s="4" t="s">
        <v>0</v>
      </c>
      <c r="M37" s="1" t="s">
        <v>0</v>
      </c>
      <c r="N37" s="1" t="s">
        <v>0</v>
      </c>
      <c r="O37" s="1" t="s">
        <v>0</v>
      </c>
      <c r="P37" s="1" t="s">
        <v>0</v>
      </c>
      <c r="Q37" s="1" t="s">
        <v>0</v>
      </c>
      <c r="R37" s="1" t="s">
        <v>0</v>
      </c>
    </row>
    <row r="38" spans="1:18" ht="96" x14ac:dyDescent="0.2">
      <c r="A38" s="25" t="s">
        <v>0</v>
      </c>
      <c r="B38" s="26" t="s">
        <v>0</v>
      </c>
      <c r="C38" s="7" t="s">
        <v>97</v>
      </c>
      <c r="D38" s="7" t="s">
        <v>36</v>
      </c>
      <c r="E38" s="7" t="s">
        <v>98</v>
      </c>
      <c r="F38" s="4" t="s">
        <v>0</v>
      </c>
      <c r="G38" s="4" t="s">
        <v>0</v>
      </c>
      <c r="H38" s="4" t="s">
        <v>0</v>
      </c>
      <c r="I38" s="4" t="s">
        <v>0</v>
      </c>
      <c r="J38" s="4" t="s">
        <v>0</v>
      </c>
      <c r="K38" s="4" t="s">
        <v>0</v>
      </c>
      <c r="L38" s="4"/>
      <c r="M38" s="1"/>
      <c r="N38" s="1"/>
      <c r="O38" s="1"/>
      <c r="P38" s="1"/>
      <c r="Q38" s="1"/>
      <c r="R38" s="1"/>
    </row>
    <row r="39" spans="1:18" ht="93.75" customHeight="1" x14ac:dyDescent="0.2">
      <c r="A39" s="25" t="s">
        <v>99</v>
      </c>
      <c r="B39" s="26" t="s">
        <v>100</v>
      </c>
      <c r="C39" s="4" t="s">
        <v>89</v>
      </c>
      <c r="D39" s="4" t="s">
        <v>101</v>
      </c>
      <c r="E39" s="4" t="s">
        <v>91</v>
      </c>
      <c r="F39" s="4" t="s">
        <v>0</v>
      </c>
      <c r="G39" s="4" t="s">
        <v>0</v>
      </c>
      <c r="H39" s="4" t="s">
        <v>0</v>
      </c>
      <c r="I39" s="7" t="s">
        <v>649</v>
      </c>
      <c r="J39" s="7" t="s">
        <v>657</v>
      </c>
      <c r="K39" s="4" t="s">
        <v>0</v>
      </c>
      <c r="L39" s="4" t="s">
        <v>92</v>
      </c>
      <c r="M39" s="1">
        <v>5563.4</v>
      </c>
      <c r="N39" s="1">
        <v>5254.9</v>
      </c>
      <c r="O39" s="1">
        <f>28381.8+59.4</f>
        <v>28441.200000000001</v>
      </c>
      <c r="P39" s="1">
        <f>29887.1+60</f>
        <v>29947.1</v>
      </c>
      <c r="Q39" s="1">
        <f>31287.9+60</f>
        <v>31347.9</v>
      </c>
      <c r="R39" s="1" t="s">
        <v>0</v>
      </c>
    </row>
    <row r="40" spans="1:18" ht="159.75" customHeight="1" x14ac:dyDescent="0.2">
      <c r="A40" s="25" t="s">
        <v>0</v>
      </c>
      <c r="B40" s="26" t="s">
        <v>0</v>
      </c>
      <c r="C40" s="4" t="s">
        <v>32</v>
      </c>
      <c r="D40" s="4" t="s">
        <v>102</v>
      </c>
      <c r="E40" s="4" t="s">
        <v>34</v>
      </c>
      <c r="F40" s="4" t="s">
        <v>0</v>
      </c>
      <c r="G40" s="4" t="s">
        <v>0</v>
      </c>
      <c r="H40" s="4" t="s">
        <v>0</v>
      </c>
      <c r="I40" s="7" t="s">
        <v>658</v>
      </c>
      <c r="J40" s="4" t="s">
        <v>0</v>
      </c>
      <c r="K40" s="4" t="s">
        <v>0</v>
      </c>
      <c r="L40" s="4" t="s">
        <v>0</v>
      </c>
      <c r="M40" s="1" t="s">
        <v>0</v>
      </c>
      <c r="N40" s="1" t="s">
        <v>0</v>
      </c>
      <c r="O40" s="1" t="s">
        <v>0</v>
      </c>
      <c r="P40" s="1" t="s">
        <v>0</v>
      </c>
      <c r="Q40" s="1" t="s">
        <v>0</v>
      </c>
      <c r="R40" s="1" t="s">
        <v>0</v>
      </c>
    </row>
    <row r="41" spans="1:18" ht="96" x14ac:dyDescent="0.2">
      <c r="A41" s="25" t="s">
        <v>0</v>
      </c>
      <c r="B41" s="26" t="s">
        <v>0</v>
      </c>
      <c r="C41" s="7" t="s">
        <v>97</v>
      </c>
      <c r="D41" s="7" t="s">
        <v>36</v>
      </c>
      <c r="E41" s="7" t="s">
        <v>98</v>
      </c>
      <c r="F41" s="4" t="s">
        <v>0</v>
      </c>
      <c r="G41" s="4" t="s">
        <v>0</v>
      </c>
      <c r="H41" s="4" t="s">
        <v>0</v>
      </c>
      <c r="I41" s="4" t="s">
        <v>0</v>
      </c>
      <c r="J41" s="4" t="s">
        <v>0</v>
      </c>
      <c r="K41" s="4" t="s">
        <v>0</v>
      </c>
      <c r="L41" s="4"/>
      <c r="M41" s="1"/>
      <c r="N41" s="1"/>
      <c r="O41" s="1"/>
      <c r="P41" s="1"/>
      <c r="Q41" s="1"/>
      <c r="R41" s="1"/>
    </row>
    <row r="42" spans="1:18" ht="138" customHeight="1" x14ac:dyDescent="0.2">
      <c r="A42" s="25" t="s">
        <v>104</v>
      </c>
      <c r="B42" s="26" t="s">
        <v>105</v>
      </c>
      <c r="C42" s="4" t="s">
        <v>106</v>
      </c>
      <c r="D42" s="4" t="s">
        <v>107</v>
      </c>
      <c r="E42" s="4" t="s">
        <v>108</v>
      </c>
      <c r="F42" s="4" t="s">
        <v>0</v>
      </c>
      <c r="G42" s="4" t="s">
        <v>0</v>
      </c>
      <c r="H42" s="4" t="s">
        <v>0</v>
      </c>
      <c r="I42" s="7" t="s">
        <v>646</v>
      </c>
      <c r="J42" s="4" t="s">
        <v>0</v>
      </c>
      <c r="K42" s="4" t="s">
        <v>0</v>
      </c>
      <c r="L42" s="4" t="s">
        <v>112</v>
      </c>
      <c r="M42" s="1">
        <v>1355.2</v>
      </c>
      <c r="N42" s="1">
        <v>1278.5999999999999</v>
      </c>
      <c r="O42" s="1">
        <v>1256</v>
      </c>
      <c r="P42" s="1">
        <v>1026.8</v>
      </c>
      <c r="Q42" s="1">
        <v>1029.9000000000001</v>
      </c>
      <c r="R42" s="1" t="s">
        <v>0</v>
      </c>
    </row>
    <row r="43" spans="1:18" ht="76.5" customHeight="1" x14ac:dyDescent="0.2">
      <c r="A43" s="25"/>
      <c r="B43" s="26"/>
      <c r="C43" s="7" t="s">
        <v>109</v>
      </c>
      <c r="D43" s="7" t="s">
        <v>110</v>
      </c>
      <c r="E43" s="7" t="s">
        <v>111</v>
      </c>
      <c r="F43" s="7"/>
      <c r="G43" s="7"/>
      <c r="H43" s="7"/>
      <c r="I43" s="7"/>
      <c r="J43" s="7"/>
      <c r="K43" s="7"/>
      <c r="L43" s="7"/>
      <c r="M43" s="1"/>
      <c r="N43" s="1"/>
      <c r="O43" s="1"/>
      <c r="P43" s="1"/>
      <c r="Q43" s="1"/>
      <c r="R43" s="1"/>
    </row>
    <row r="44" spans="1:18" ht="42.75" customHeight="1" x14ac:dyDescent="0.2">
      <c r="A44" s="25" t="s">
        <v>0</v>
      </c>
      <c r="B44" s="26" t="s">
        <v>0</v>
      </c>
      <c r="C44" s="4" t="s">
        <v>113</v>
      </c>
      <c r="D44" s="4" t="s">
        <v>114</v>
      </c>
      <c r="E44" s="4" t="s">
        <v>115</v>
      </c>
      <c r="F44" s="4" t="s">
        <v>0</v>
      </c>
      <c r="G44" s="4" t="s">
        <v>0</v>
      </c>
      <c r="H44" s="4" t="s">
        <v>0</v>
      </c>
      <c r="I44" s="4" t="s">
        <v>0</v>
      </c>
      <c r="J44" s="4" t="s">
        <v>0</v>
      </c>
      <c r="K44" s="4" t="s">
        <v>0</v>
      </c>
      <c r="L44" s="4" t="s">
        <v>0</v>
      </c>
      <c r="M44" s="1" t="s">
        <v>0</v>
      </c>
      <c r="N44" s="1" t="s">
        <v>0</v>
      </c>
      <c r="O44" s="1" t="s">
        <v>0</v>
      </c>
      <c r="P44" s="1" t="s">
        <v>0</v>
      </c>
      <c r="Q44" s="1" t="s">
        <v>0</v>
      </c>
      <c r="R44" s="1" t="s">
        <v>0</v>
      </c>
    </row>
    <row r="45" spans="1:18" ht="84" x14ac:dyDescent="0.2">
      <c r="A45" s="25" t="s">
        <v>0</v>
      </c>
      <c r="B45" s="26" t="s">
        <v>0</v>
      </c>
      <c r="C45" s="4" t="s">
        <v>32</v>
      </c>
      <c r="D45" s="4" t="s">
        <v>116</v>
      </c>
      <c r="E45" s="4" t="s">
        <v>34</v>
      </c>
      <c r="F45" s="4" t="s">
        <v>0</v>
      </c>
      <c r="G45" s="4" t="s">
        <v>0</v>
      </c>
      <c r="H45" s="4" t="s">
        <v>0</v>
      </c>
      <c r="I45" s="4" t="s">
        <v>0</v>
      </c>
      <c r="J45" s="4" t="s">
        <v>0</v>
      </c>
      <c r="K45" s="4" t="s">
        <v>0</v>
      </c>
      <c r="L45" s="4" t="s">
        <v>0</v>
      </c>
      <c r="M45" s="1" t="s">
        <v>0</v>
      </c>
      <c r="N45" s="1" t="s">
        <v>0</v>
      </c>
      <c r="O45" s="1" t="s">
        <v>0</v>
      </c>
      <c r="P45" s="1" t="s">
        <v>0</v>
      </c>
      <c r="Q45" s="1" t="s">
        <v>0</v>
      </c>
      <c r="R45" s="1" t="s">
        <v>0</v>
      </c>
    </row>
    <row r="46" spans="1:18" ht="84" x14ac:dyDescent="0.2">
      <c r="A46" s="3" t="s">
        <v>118</v>
      </c>
      <c r="B46" s="4" t="s">
        <v>119</v>
      </c>
      <c r="C46" s="4" t="s">
        <v>32</v>
      </c>
      <c r="D46" s="4" t="s">
        <v>120</v>
      </c>
      <c r="E46" s="4" t="s">
        <v>34</v>
      </c>
      <c r="F46" s="4" t="s">
        <v>0</v>
      </c>
      <c r="G46" s="4" t="s">
        <v>0</v>
      </c>
      <c r="H46" s="4" t="s">
        <v>0</v>
      </c>
      <c r="I46" s="4" t="s">
        <v>0</v>
      </c>
      <c r="J46" s="4" t="s">
        <v>0</v>
      </c>
      <c r="K46" s="4" t="s">
        <v>0</v>
      </c>
      <c r="L46" s="4" t="s">
        <v>121</v>
      </c>
      <c r="M46" s="1">
        <v>312.10000000000002</v>
      </c>
      <c r="N46" s="1">
        <v>270</v>
      </c>
      <c r="O46" s="1">
        <v>0</v>
      </c>
      <c r="P46" s="1">
        <v>0</v>
      </c>
      <c r="Q46" s="1">
        <v>0</v>
      </c>
      <c r="R46" s="1" t="s">
        <v>0</v>
      </c>
    </row>
    <row r="47" spans="1:18" ht="72" x14ac:dyDescent="0.2">
      <c r="A47" s="25" t="s">
        <v>122</v>
      </c>
      <c r="B47" s="26" t="s">
        <v>123</v>
      </c>
      <c r="C47" s="4" t="s">
        <v>124</v>
      </c>
      <c r="D47" s="4" t="s">
        <v>125</v>
      </c>
      <c r="E47" s="4" t="s">
        <v>126</v>
      </c>
      <c r="F47" s="4" t="s">
        <v>0</v>
      </c>
      <c r="G47" s="4" t="s">
        <v>0</v>
      </c>
      <c r="H47" s="4" t="s">
        <v>0</v>
      </c>
      <c r="I47" s="4" t="s">
        <v>0</v>
      </c>
      <c r="J47" s="4" t="s">
        <v>0</v>
      </c>
      <c r="K47" s="4" t="s">
        <v>0</v>
      </c>
      <c r="L47" s="4" t="s">
        <v>127</v>
      </c>
      <c r="M47" s="1">
        <v>20</v>
      </c>
      <c r="N47" s="1">
        <v>20</v>
      </c>
      <c r="O47" s="1">
        <v>20</v>
      </c>
      <c r="P47" s="1">
        <v>80</v>
      </c>
      <c r="Q47" s="1">
        <v>80</v>
      </c>
      <c r="R47" s="1" t="s">
        <v>0</v>
      </c>
    </row>
    <row r="48" spans="1:18" ht="84" x14ac:dyDescent="0.2">
      <c r="A48" s="25" t="s">
        <v>0</v>
      </c>
      <c r="B48" s="26" t="s">
        <v>0</v>
      </c>
      <c r="C48" s="4" t="s">
        <v>32</v>
      </c>
      <c r="D48" s="4" t="s">
        <v>120</v>
      </c>
      <c r="E48" s="4" t="s">
        <v>34</v>
      </c>
      <c r="F48" s="4" t="s">
        <v>0</v>
      </c>
      <c r="G48" s="4" t="s">
        <v>0</v>
      </c>
      <c r="H48" s="4" t="s">
        <v>0</v>
      </c>
      <c r="I48" s="4" t="s">
        <v>0</v>
      </c>
      <c r="J48" s="4" t="s">
        <v>0</v>
      </c>
      <c r="K48" s="4" t="s">
        <v>0</v>
      </c>
      <c r="L48" s="4" t="s">
        <v>0</v>
      </c>
      <c r="M48" s="1" t="s">
        <v>0</v>
      </c>
      <c r="N48" s="1" t="s">
        <v>0</v>
      </c>
      <c r="O48" s="1" t="s">
        <v>0</v>
      </c>
      <c r="P48" s="1" t="s">
        <v>0</v>
      </c>
      <c r="Q48" s="1" t="s">
        <v>0</v>
      </c>
      <c r="R48" s="1" t="s">
        <v>0</v>
      </c>
    </row>
    <row r="49" spans="1:18" ht="139.5" customHeight="1" x14ac:dyDescent="0.2">
      <c r="A49" s="25" t="s">
        <v>128</v>
      </c>
      <c r="B49" s="26" t="s">
        <v>129</v>
      </c>
      <c r="C49" s="4" t="s">
        <v>130</v>
      </c>
      <c r="D49" s="4" t="s">
        <v>131</v>
      </c>
      <c r="E49" s="4" t="s">
        <v>132</v>
      </c>
      <c r="F49" s="4" t="s">
        <v>0</v>
      </c>
      <c r="G49" s="4" t="s">
        <v>0</v>
      </c>
      <c r="H49" s="4" t="s">
        <v>0</v>
      </c>
      <c r="I49" s="7" t="s">
        <v>647</v>
      </c>
      <c r="J49" s="4"/>
      <c r="K49" s="4" t="s">
        <v>0</v>
      </c>
      <c r="L49" s="4" t="s">
        <v>133</v>
      </c>
      <c r="M49" s="1">
        <v>105</v>
      </c>
      <c r="N49" s="1">
        <v>105</v>
      </c>
      <c r="O49" s="1">
        <v>50</v>
      </c>
      <c r="P49" s="1">
        <v>100</v>
      </c>
      <c r="Q49" s="1">
        <v>100</v>
      </c>
      <c r="R49" s="1" t="s">
        <v>0</v>
      </c>
    </row>
    <row r="50" spans="1:18" ht="48" x14ac:dyDescent="0.2">
      <c r="A50" s="25" t="s">
        <v>0</v>
      </c>
      <c r="B50" s="26" t="s">
        <v>0</v>
      </c>
      <c r="C50" s="4" t="s">
        <v>130</v>
      </c>
      <c r="D50" s="4" t="s">
        <v>134</v>
      </c>
      <c r="E50" s="4" t="s">
        <v>132</v>
      </c>
      <c r="F50" s="4" t="s">
        <v>0</v>
      </c>
      <c r="G50" s="4" t="s">
        <v>0</v>
      </c>
      <c r="H50" s="4" t="s">
        <v>0</v>
      </c>
      <c r="I50" s="4" t="s">
        <v>0</v>
      </c>
      <c r="J50" s="4" t="s">
        <v>0</v>
      </c>
      <c r="K50" s="4" t="s">
        <v>0</v>
      </c>
      <c r="L50" s="4" t="s">
        <v>0</v>
      </c>
      <c r="M50" s="1" t="s">
        <v>0</v>
      </c>
      <c r="N50" s="1" t="s">
        <v>0</v>
      </c>
      <c r="O50" s="1" t="s">
        <v>0</v>
      </c>
      <c r="P50" s="1" t="s">
        <v>0</v>
      </c>
      <c r="Q50" s="1" t="s">
        <v>0</v>
      </c>
      <c r="R50" s="1" t="s">
        <v>0</v>
      </c>
    </row>
    <row r="51" spans="1:18" ht="84" x14ac:dyDescent="0.2">
      <c r="A51" s="25" t="s">
        <v>0</v>
      </c>
      <c r="B51" s="26" t="s">
        <v>0</v>
      </c>
      <c r="C51" s="4" t="s">
        <v>32</v>
      </c>
      <c r="D51" s="4" t="s">
        <v>120</v>
      </c>
      <c r="E51" s="4" t="s">
        <v>34</v>
      </c>
      <c r="F51" s="4" t="s">
        <v>0</v>
      </c>
      <c r="G51" s="4" t="s">
        <v>0</v>
      </c>
      <c r="H51" s="4" t="s">
        <v>0</v>
      </c>
      <c r="I51" s="4" t="s">
        <v>0</v>
      </c>
      <c r="J51" s="4" t="s">
        <v>0</v>
      </c>
      <c r="K51" s="4" t="s">
        <v>0</v>
      </c>
      <c r="L51" s="4" t="s">
        <v>0</v>
      </c>
      <c r="M51" s="1" t="s">
        <v>0</v>
      </c>
      <c r="N51" s="1" t="s">
        <v>0</v>
      </c>
      <c r="O51" s="1" t="s">
        <v>0</v>
      </c>
      <c r="P51" s="1" t="s">
        <v>0</v>
      </c>
      <c r="Q51" s="1" t="s">
        <v>0</v>
      </c>
      <c r="R51" s="1" t="s">
        <v>0</v>
      </c>
    </row>
    <row r="52" spans="1:18" ht="84" x14ac:dyDescent="0.2">
      <c r="A52" s="25" t="s">
        <v>0</v>
      </c>
      <c r="B52" s="26" t="s">
        <v>0</v>
      </c>
      <c r="C52" s="4" t="s">
        <v>135</v>
      </c>
      <c r="D52" s="4" t="s">
        <v>136</v>
      </c>
      <c r="E52" s="4" t="s">
        <v>137</v>
      </c>
      <c r="F52" s="4" t="s">
        <v>0</v>
      </c>
      <c r="G52" s="4" t="s">
        <v>0</v>
      </c>
      <c r="H52" s="4" t="s">
        <v>0</v>
      </c>
      <c r="I52" s="4" t="s">
        <v>0</v>
      </c>
      <c r="J52" s="4" t="s">
        <v>0</v>
      </c>
      <c r="K52" s="4" t="s">
        <v>0</v>
      </c>
      <c r="L52" s="4" t="s">
        <v>0</v>
      </c>
      <c r="M52" s="1" t="s">
        <v>0</v>
      </c>
      <c r="N52" s="1" t="s">
        <v>0</v>
      </c>
      <c r="O52" s="1" t="s">
        <v>0</v>
      </c>
      <c r="P52" s="1" t="s">
        <v>0</v>
      </c>
      <c r="Q52" s="1" t="s">
        <v>0</v>
      </c>
      <c r="R52" s="1" t="s">
        <v>0</v>
      </c>
    </row>
    <row r="53" spans="1:18" ht="84" x14ac:dyDescent="0.2">
      <c r="A53" s="25" t="s">
        <v>0</v>
      </c>
      <c r="B53" s="26" t="s">
        <v>0</v>
      </c>
      <c r="C53" s="4" t="s">
        <v>135</v>
      </c>
      <c r="D53" s="4" t="s">
        <v>138</v>
      </c>
      <c r="E53" s="4" t="s">
        <v>137</v>
      </c>
      <c r="F53" s="4" t="s">
        <v>0</v>
      </c>
      <c r="G53" s="4" t="s">
        <v>0</v>
      </c>
      <c r="H53" s="4" t="s">
        <v>0</v>
      </c>
      <c r="I53" s="4" t="s">
        <v>0</v>
      </c>
      <c r="J53" s="4" t="s">
        <v>0</v>
      </c>
      <c r="K53" s="4" t="s">
        <v>0</v>
      </c>
      <c r="L53" s="4" t="s">
        <v>0</v>
      </c>
      <c r="M53" s="1" t="s">
        <v>0</v>
      </c>
      <c r="N53" s="1" t="s">
        <v>0</v>
      </c>
      <c r="O53" s="1" t="s">
        <v>0</v>
      </c>
      <c r="P53" s="1" t="s">
        <v>0</v>
      </c>
      <c r="Q53" s="1" t="s">
        <v>0</v>
      </c>
      <c r="R53" s="1" t="s">
        <v>0</v>
      </c>
    </row>
    <row r="54" spans="1:18" ht="84" x14ac:dyDescent="0.2">
      <c r="A54" s="25" t="s">
        <v>139</v>
      </c>
      <c r="B54" s="26" t="s">
        <v>140</v>
      </c>
      <c r="C54" s="4" t="s">
        <v>141</v>
      </c>
      <c r="D54" s="4" t="s">
        <v>142</v>
      </c>
      <c r="E54" s="4" t="s">
        <v>143</v>
      </c>
      <c r="F54" s="4" t="s">
        <v>0</v>
      </c>
      <c r="G54" s="4" t="s">
        <v>0</v>
      </c>
      <c r="H54" s="4" t="s">
        <v>0</v>
      </c>
      <c r="I54" s="15" t="s">
        <v>649</v>
      </c>
      <c r="J54" s="15" t="s">
        <v>661</v>
      </c>
      <c r="K54" s="4" t="s">
        <v>0</v>
      </c>
      <c r="L54" s="4" t="s">
        <v>144</v>
      </c>
      <c r="M54" s="1">
        <v>500</v>
      </c>
      <c r="N54" s="1">
        <v>497.2</v>
      </c>
      <c r="O54" s="1">
        <v>386.1</v>
      </c>
      <c r="P54" s="1">
        <v>500</v>
      </c>
      <c r="Q54" s="1">
        <v>500</v>
      </c>
      <c r="R54" s="1" t="s">
        <v>0</v>
      </c>
    </row>
    <row r="55" spans="1:18" ht="60" x14ac:dyDescent="0.2">
      <c r="A55" s="25" t="s">
        <v>0</v>
      </c>
      <c r="B55" s="26" t="s">
        <v>0</v>
      </c>
      <c r="C55" s="4" t="s">
        <v>141</v>
      </c>
      <c r="D55" s="4" t="s">
        <v>145</v>
      </c>
      <c r="E55" s="4" t="s">
        <v>143</v>
      </c>
      <c r="F55" s="4" t="s">
        <v>0</v>
      </c>
      <c r="G55" s="4" t="s">
        <v>0</v>
      </c>
      <c r="H55" s="4" t="s">
        <v>0</v>
      </c>
      <c r="I55" s="4" t="s">
        <v>0</v>
      </c>
      <c r="J55" s="4" t="s">
        <v>0</v>
      </c>
      <c r="K55" s="4" t="s">
        <v>0</v>
      </c>
      <c r="L55" s="4" t="s">
        <v>0</v>
      </c>
      <c r="M55" s="1" t="s">
        <v>0</v>
      </c>
      <c r="N55" s="1" t="s">
        <v>0</v>
      </c>
      <c r="O55" s="1" t="s">
        <v>0</v>
      </c>
      <c r="P55" s="1" t="s">
        <v>0</v>
      </c>
      <c r="Q55" s="1" t="s">
        <v>0</v>
      </c>
      <c r="R55" s="1" t="s">
        <v>0</v>
      </c>
    </row>
    <row r="56" spans="1:18" ht="84" x14ac:dyDescent="0.2">
      <c r="A56" s="25" t="s">
        <v>0</v>
      </c>
      <c r="B56" s="26" t="s">
        <v>0</v>
      </c>
      <c r="C56" s="4" t="s">
        <v>32</v>
      </c>
      <c r="D56" s="4" t="s">
        <v>146</v>
      </c>
      <c r="E56" s="4" t="s">
        <v>34</v>
      </c>
      <c r="F56" s="4" t="s">
        <v>0</v>
      </c>
      <c r="G56" s="4" t="s">
        <v>0</v>
      </c>
      <c r="H56" s="4" t="s">
        <v>0</v>
      </c>
      <c r="I56" s="4" t="s">
        <v>0</v>
      </c>
      <c r="J56" s="4" t="s">
        <v>0</v>
      </c>
      <c r="K56" s="4" t="s">
        <v>0</v>
      </c>
      <c r="L56" s="4" t="s">
        <v>0</v>
      </c>
      <c r="M56" s="1" t="s">
        <v>0</v>
      </c>
      <c r="N56" s="1" t="s">
        <v>0</v>
      </c>
      <c r="O56" s="1" t="s">
        <v>0</v>
      </c>
      <c r="P56" s="1" t="s">
        <v>0</v>
      </c>
      <c r="Q56" s="1" t="s">
        <v>0</v>
      </c>
      <c r="R56" s="1" t="s">
        <v>0</v>
      </c>
    </row>
    <row r="57" spans="1:18" ht="84" x14ac:dyDescent="0.2">
      <c r="A57" s="3" t="s">
        <v>147</v>
      </c>
      <c r="B57" s="4" t="s">
        <v>148</v>
      </c>
      <c r="C57" s="4" t="s">
        <v>32</v>
      </c>
      <c r="D57" s="4" t="s">
        <v>149</v>
      </c>
      <c r="E57" s="4" t="s">
        <v>34</v>
      </c>
      <c r="F57" s="4" t="s">
        <v>0</v>
      </c>
      <c r="G57" s="4" t="s">
        <v>0</v>
      </c>
      <c r="H57" s="4" t="s">
        <v>0</v>
      </c>
      <c r="I57" s="4" t="s">
        <v>0</v>
      </c>
      <c r="J57" s="4" t="s">
        <v>0</v>
      </c>
      <c r="K57" s="4" t="s">
        <v>0</v>
      </c>
      <c r="L57" s="4" t="s">
        <v>150</v>
      </c>
      <c r="M57" s="1">
        <v>396.5</v>
      </c>
      <c r="N57" s="1">
        <v>274.39999999999998</v>
      </c>
      <c r="O57" s="1">
        <v>380.6</v>
      </c>
      <c r="P57" s="1">
        <v>330.8</v>
      </c>
      <c r="Q57" s="1">
        <v>357</v>
      </c>
      <c r="R57" s="1" t="s">
        <v>0</v>
      </c>
    </row>
    <row r="58" spans="1:18" ht="48" x14ac:dyDescent="0.2">
      <c r="A58" s="25" t="s">
        <v>152</v>
      </c>
      <c r="B58" s="26" t="s">
        <v>153</v>
      </c>
      <c r="C58" s="4" t="s">
        <v>154</v>
      </c>
      <c r="D58" s="4" t="s">
        <v>155</v>
      </c>
      <c r="E58" s="4" t="s">
        <v>156</v>
      </c>
      <c r="F58" s="4" t="s">
        <v>0</v>
      </c>
      <c r="G58" s="4" t="s">
        <v>0</v>
      </c>
      <c r="H58" s="4" t="s">
        <v>0</v>
      </c>
      <c r="I58" s="4" t="s">
        <v>0</v>
      </c>
      <c r="J58" s="4" t="s">
        <v>0</v>
      </c>
      <c r="K58" s="4" t="s">
        <v>0</v>
      </c>
      <c r="L58" s="4" t="s">
        <v>157</v>
      </c>
      <c r="M58" s="1">
        <v>13584.9</v>
      </c>
      <c r="N58" s="1">
        <v>13584.5</v>
      </c>
      <c r="O58" s="1">
        <v>5475.1</v>
      </c>
      <c r="P58" s="1">
        <v>1014.9</v>
      </c>
      <c r="Q58" s="1">
        <v>893.3</v>
      </c>
      <c r="R58" s="1" t="s">
        <v>0</v>
      </c>
    </row>
    <row r="59" spans="1:18" ht="84" x14ac:dyDescent="0.2">
      <c r="A59" s="25" t="s">
        <v>0</v>
      </c>
      <c r="B59" s="26" t="s">
        <v>0</v>
      </c>
      <c r="C59" s="4" t="s">
        <v>32</v>
      </c>
      <c r="D59" s="4" t="s">
        <v>158</v>
      </c>
      <c r="E59" s="4" t="s">
        <v>34</v>
      </c>
      <c r="F59" s="4" t="s">
        <v>0</v>
      </c>
      <c r="G59" s="4" t="s">
        <v>0</v>
      </c>
      <c r="H59" s="4" t="s">
        <v>0</v>
      </c>
      <c r="I59" s="4" t="s">
        <v>0</v>
      </c>
      <c r="J59" s="4" t="s">
        <v>0</v>
      </c>
      <c r="K59" s="4" t="s">
        <v>0</v>
      </c>
      <c r="L59" s="4" t="s">
        <v>0</v>
      </c>
      <c r="M59" s="1" t="s">
        <v>0</v>
      </c>
      <c r="N59" s="1" t="s">
        <v>0</v>
      </c>
      <c r="O59" s="1" t="s">
        <v>0</v>
      </c>
      <c r="P59" s="1" t="s">
        <v>0</v>
      </c>
      <c r="Q59" s="1" t="s">
        <v>0</v>
      </c>
      <c r="R59" s="1" t="s">
        <v>0</v>
      </c>
    </row>
    <row r="60" spans="1:18" ht="144" x14ac:dyDescent="0.2">
      <c r="A60" s="25" t="s">
        <v>0</v>
      </c>
      <c r="B60" s="26" t="s">
        <v>0</v>
      </c>
      <c r="C60" s="7" t="s">
        <v>159</v>
      </c>
      <c r="D60" s="7" t="s">
        <v>36</v>
      </c>
      <c r="E60" s="7" t="s">
        <v>62</v>
      </c>
      <c r="F60" s="4" t="s">
        <v>0</v>
      </c>
      <c r="G60" s="4" t="s">
        <v>0</v>
      </c>
      <c r="H60" s="4" t="s">
        <v>0</v>
      </c>
      <c r="I60" s="4" t="s">
        <v>0</v>
      </c>
      <c r="J60" s="4" t="s">
        <v>0</v>
      </c>
      <c r="K60" s="4" t="s">
        <v>0</v>
      </c>
      <c r="L60" s="4" t="s">
        <v>160</v>
      </c>
      <c r="M60" s="1">
        <v>13039.8</v>
      </c>
      <c r="N60" s="1">
        <v>13039.8</v>
      </c>
      <c r="O60" s="1">
        <v>4713</v>
      </c>
      <c r="P60" s="1">
        <v>496</v>
      </c>
      <c r="Q60" s="1">
        <v>496</v>
      </c>
      <c r="R60" s="1" t="s">
        <v>0</v>
      </c>
    </row>
    <row r="61" spans="1:18" ht="48" x14ac:dyDescent="0.2">
      <c r="A61" s="3" t="s">
        <v>164</v>
      </c>
      <c r="B61" s="4" t="s">
        <v>165</v>
      </c>
      <c r="C61" s="4" t="s">
        <v>0</v>
      </c>
      <c r="D61" s="4" t="s">
        <v>0</v>
      </c>
      <c r="E61" s="4" t="s">
        <v>0</v>
      </c>
      <c r="F61" s="4" t="s">
        <v>0</v>
      </c>
      <c r="G61" s="4" t="s">
        <v>0</v>
      </c>
      <c r="H61" s="4" t="s">
        <v>0</v>
      </c>
      <c r="I61" s="4" t="s">
        <v>0</v>
      </c>
      <c r="J61" s="4" t="s">
        <v>0</v>
      </c>
      <c r="K61" s="4" t="s">
        <v>0</v>
      </c>
      <c r="L61" s="4" t="s">
        <v>166</v>
      </c>
      <c r="M61" s="1">
        <f t="shared" ref="M61:Q61" si="0">M62+M64+M67+M69</f>
        <v>79887.199999999997</v>
      </c>
      <c r="N61" s="1">
        <f t="shared" si="0"/>
        <v>45327</v>
      </c>
      <c r="O61" s="1">
        <f t="shared" si="0"/>
        <v>29758.5</v>
      </c>
      <c r="P61" s="1">
        <f t="shared" si="0"/>
        <v>31847</v>
      </c>
      <c r="Q61" s="1">
        <f t="shared" si="0"/>
        <v>98253.1</v>
      </c>
      <c r="R61" s="1" t="s">
        <v>0</v>
      </c>
    </row>
    <row r="62" spans="1:18" ht="84" x14ac:dyDescent="0.2">
      <c r="A62" s="25" t="s">
        <v>167</v>
      </c>
      <c r="B62" s="26" t="s">
        <v>168</v>
      </c>
      <c r="C62" s="4" t="s">
        <v>32</v>
      </c>
      <c r="D62" s="4" t="s">
        <v>169</v>
      </c>
      <c r="E62" s="4" t="s">
        <v>34</v>
      </c>
      <c r="F62" s="4" t="s">
        <v>0</v>
      </c>
      <c r="G62" s="4" t="s">
        <v>0</v>
      </c>
      <c r="H62" s="4" t="s">
        <v>0</v>
      </c>
      <c r="I62" s="4" t="s">
        <v>0</v>
      </c>
      <c r="J62" s="4" t="s">
        <v>0</v>
      </c>
      <c r="K62" s="4" t="s">
        <v>0</v>
      </c>
      <c r="L62" s="4" t="s">
        <v>170</v>
      </c>
      <c r="M62" s="1">
        <v>49.2</v>
      </c>
      <c r="N62" s="1">
        <v>49.2</v>
      </c>
      <c r="O62" s="1">
        <v>43</v>
      </c>
      <c r="P62" s="1">
        <v>45</v>
      </c>
      <c r="Q62" s="1">
        <v>47</v>
      </c>
      <c r="R62" s="1" t="s">
        <v>0</v>
      </c>
    </row>
    <row r="63" spans="1:18" ht="84" x14ac:dyDescent="0.2">
      <c r="A63" s="25" t="s">
        <v>0</v>
      </c>
      <c r="B63" s="26" t="s">
        <v>0</v>
      </c>
      <c r="C63" s="4" t="s">
        <v>32</v>
      </c>
      <c r="D63" s="4" t="s">
        <v>171</v>
      </c>
      <c r="E63" s="4" t="s">
        <v>34</v>
      </c>
      <c r="F63" s="4" t="s">
        <v>0</v>
      </c>
      <c r="G63" s="4" t="s">
        <v>0</v>
      </c>
      <c r="H63" s="4" t="s">
        <v>0</v>
      </c>
      <c r="I63" s="4" t="s">
        <v>0</v>
      </c>
      <c r="J63" s="4" t="s">
        <v>0</v>
      </c>
      <c r="K63" s="4" t="s">
        <v>0</v>
      </c>
      <c r="L63" s="4" t="s">
        <v>0</v>
      </c>
      <c r="M63" s="1" t="s">
        <v>0</v>
      </c>
      <c r="N63" s="1" t="s">
        <v>0</v>
      </c>
      <c r="O63" s="1" t="s">
        <v>0</v>
      </c>
      <c r="P63" s="1" t="s">
        <v>0</v>
      </c>
      <c r="Q63" s="1" t="s">
        <v>0</v>
      </c>
      <c r="R63" s="1" t="s">
        <v>0</v>
      </c>
    </row>
    <row r="64" spans="1:18" ht="84" x14ac:dyDescent="0.2">
      <c r="A64" s="25" t="s">
        <v>172</v>
      </c>
      <c r="B64" s="26" t="s">
        <v>173</v>
      </c>
      <c r="C64" s="4" t="s">
        <v>32</v>
      </c>
      <c r="D64" s="4" t="s">
        <v>174</v>
      </c>
      <c r="E64" s="4" t="s">
        <v>34</v>
      </c>
      <c r="F64" s="4" t="s">
        <v>0</v>
      </c>
      <c r="G64" s="4" t="s">
        <v>0</v>
      </c>
      <c r="H64" s="4" t="s">
        <v>0</v>
      </c>
      <c r="I64" s="4" t="s">
        <v>0</v>
      </c>
      <c r="J64" s="4" t="s">
        <v>0</v>
      </c>
      <c r="K64" s="4" t="s">
        <v>0</v>
      </c>
      <c r="L64" s="4" t="s">
        <v>175</v>
      </c>
      <c r="M64" s="1">
        <v>51103.3</v>
      </c>
      <c r="N64" s="1">
        <v>16543.2</v>
      </c>
      <c r="O64" s="1">
        <v>29715.5</v>
      </c>
      <c r="P64" s="1">
        <v>31802</v>
      </c>
      <c r="Q64" s="1">
        <v>98206.1</v>
      </c>
      <c r="R64" s="1" t="s">
        <v>0</v>
      </c>
    </row>
    <row r="65" spans="1:18" ht="84" x14ac:dyDescent="0.2">
      <c r="A65" s="25" t="s">
        <v>0</v>
      </c>
      <c r="B65" s="26" t="s">
        <v>0</v>
      </c>
      <c r="C65" s="4" t="s">
        <v>32</v>
      </c>
      <c r="D65" s="4" t="s">
        <v>171</v>
      </c>
      <c r="E65" s="4" t="s">
        <v>34</v>
      </c>
      <c r="F65" s="4" t="s">
        <v>0</v>
      </c>
      <c r="G65" s="4" t="s">
        <v>0</v>
      </c>
      <c r="H65" s="4" t="s">
        <v>0</v>
      </c>
      <c r="I65" s="4" t="s">
        <v>0</v>
      </c>
      <c r="J65" s="4" t="s">
        <v>0</v>
      </c>
      <c r="K65" s="4" t="s">
        <v>0</v>
      </c>
      <c r="L65" s="4" t="s">
        <v>0</v>
      </c>
      <c r="M65" s="1" t="s">
        <v>0</v>
      </c>
      <c r="N65" s="1" t="s">
        <v>0</v>
      </c>
      <c r="O65" s="1" t="s">
        <v>0</v>
      </c>
      <c r="P65" s="1" t="s">
        <v>0</v>
      </c>
      <c r="Q65" s="1" t="s">
        <v>0</v>
      </c>
      <c r="R65" s="1" t="s">
        <v>0</v>
      </c>
    </row>
    <row r="66" spans="1:18" ht="144" x14ac:dyDescent="0.2">
      <c r="A66" s="25" t="s">
        <v>0</v>
      </c>
      <c r="B66" s="26" t="s">
        <v>0</v>
      </c>
      <c r="C66" s="7" t="s">
        <v>159</v>
      </c>
      <c r="D66" s="7" t="s">
        <v>36</v>
      </c>
      <c r="E66" s="7" t="s">
        <v>62</v>
      </c>
      <c r="F66" s="4" t="s">
        <v>0</v>
      </c>
      <c r="G66" s="4" t="s">
        <v>0</v>
      </c>
      <c r="H66" s="4" t="s">
        <v>0</v>
      </c>
      <c r="I66" s="4" t="s">
        <v>0</v>
      </c>
      <c r="J66" s="4" t="s">
        <v>0</v>
      </c>
      <c r="K66" s="4" t="s">
        <v>0</v>
      </c>
      <c r="L66" s="4"/>
      <c r="M66" s="1"/>
      <c r="N66" s="1"/>
      <c r="O66" s="1"/>
      <c r="P66" s="1"/>
      <c r="Q66" s="1"/>
      <c r="R66" s="1"/>
    </row>
    <row r="67" spans="1:18" ht="84" x14ac:dyDescent="0.2">
      <c r="A67" s="25" t="s">
        <v>176</v>
      </c>
      <c r="B67" s="26" t="s">
        <v>177</v>
      </c>
      <c r="C67" s="4" t="s">
        <v>32</v>
      </c>
      <c r="D67" s="4" t="s">
        <v>178</v>
      </c>
      <c r="E67" s="4" t="s">
        <v>34</v>
      </c>
      <c r="F67" s="4" t="s">
        <v>0</v>
      </c>
      <c r="G67" s="4" t="s">
        <v>0</v>
      </c>
      <c r="H67" s="4" t="s">
        <v>0</v>
      </c>
      <c r="I67" s="4" t="s">
        <v>0</v>
      </c>
      <c r="J67" s="4" t="s">
        <v>0</v>
      </c>
      <c r="K67" s="4" t="s">
        <v>0</v>
      </c>
      <c r="L67" s="4" t="s">
        <v>92</v>
      </c>
      <c r="M67" s="1">
        <v>4669.8999999999996</v>
      </c>
      <c r="N67" s="1">
        <v>4669.8</v>
      </c>
      <c r="O67" s="1">
        <v>0</v>
      </c>
      <c r="P67" s="1">
        <v>0</v>
      </c>
      <c r="Q67" s="1">
        <v>0</v>
      </c>
      <c r="R67" s="1" t="s">
        <v>0</v>
      </c>
    </row>
    <row r="68" spans="1:18" ht="84" x14ac:dyDescent="0.2">
      <c r="A68" s="25" t="s">
        <v>0</v>
      </c>
      <c r="B68" s="26" t="s">
        <v>0</v>
      </c>
      <c r="C68" s="4" t="s">
        <v>32</v>
      </c>
      <c r="D68" s="4" t="s">
        <v>171</v>
      </c>
      <c r="E68" s="4" t="s">
        <v>34</v>
      </c>
      <c r="F68" s="4" t="s">
        <v>0</v>
      </c>
      <c r="G68" s="4" t="s">
        <v>0</v>
      </c>
      <c r="H68" s="4" t="s">
        <v>0</v>
      </c>
      <c r="I68" s="4" t="s">
        <v>0</v>
      </c>
      <c r="J68" s="4" t="s">
        <v>0</v>
      </c>
      <c r="K68" s="4" t="s">
        <v>0</v>
      </c>
      <c r="L68" s="4" t="s">
        <v>0</v>
      </c>
      <c r="M68" s="1" t="s">
        <v>0</v>
      </c>
      <c r="N68" s="1" t="s">
        <v>0</v>
      </c>
      <c r="O68" s="1" t="s">
        <v>0</v>
      </c>
      <c r="P68" s="1" t="s">
        <v>0</v>
      </c>
      <c r="Q68" s="1" t="s">
        <v>0</v>
      </c>
      <c r="R68" s="1" t="s">
        <v>0</v>
      </c>
    </row>
    <row r="69" spans="1:18" ht="84" x14ac:dyDescent="0.2">
      <c r="A69" s="25" t="s">
        <v>179</v>
      </c>
      <c r="B69" s="26" t="s">
        <v>180</v>
      </c>
      <c r="C69" s="4" t="s">
        <v>32</v>
      </c>
      <c r="D69" s="4" t="s">
        <v>181</v>
      </c>
      <c r="E69" s="4" t="s">
        <v>34</v>
      </c>
      <c r="F69" s="4" t="s">
        <v>0</v>
      </c>
      <c r="G69" s="4" t="s">
        <v>0</v>
      </c>
      <c r="H69" s="4" t="s">
        <v>0</v>
      </c>
      <c r="I69" s="4" t="s">
        <v>0</v>
      </c>
      <c r="J69" s="4" t="s">
        <v>0</v>
      </c>
      <c r="K69" s="4" t="s">
        <v>0</v>
      </c>
      <c r="L69" s="4" t="s">
        <v>92</v>
      </c>
      <c r="M69" s="1">
        <v>24064.799999999999</v>
      </c>
      <c r="N69" s="1">
        <v>24064.799999999999</v>
      </c>
      <c r="O69" s="1">
        <v>0</v>
      </c>
      <c r="P69" s="1">
        <v>0</v>
      </c>
      <c r="Q69" s="1">
        <v>0</v>
      </c>
      <c r="R69" s="1" t="s">
        <v>0</v>
      </c>
    </row>
    <row r="70" spans="1:18" ht="84" x14ac:dyDescent="0.2">
      <c r="A70" s="25" t="s">
        <v>0</v>
      </c>
      <c r="B70" s="26" t="s">
        <v>0</v>
      </c>
      <c r="C70" s="4" t="s">
        <v>32</v>
      </c>
      <c r="D70" s="4" t="s">
        <v>171</v>
      </c>
      <c r="E70" s="4" t="s">
        <v>34</v>
      </c>
      <c r="F70" s="4" t="s">
        <v>0</v>
      </c>
      <c r="G70" s="4" t="s">
        <v>0</v>
      </c>
      <c r="H70" s="4" t="s">
        <v>0</v>
      </c>
      <c r="I70" s="4" t="s">
        <v>0</v>
      </c>
      <c r="J70" s="4" t="s">
        <v>0</v>
      </c>
      <c r="K70" s="4" t="s">
        <v>0</v>
      </c>
      <c r="L70" s="4" t="s">
        <v>0</v>
      </c>
      <c r="M70" s="1" t="s">
        <v>0</v>
      </c>
      <c r="N70" s="1" t="s">
        <v>0</v>
      </c>
      <c r="O70" s="1" t="s">
        <v>0</v>
      </c>
      <c r="P70" s="1" t="s">
        <v>0</v>
      </c>
      <c r="Q70" s="1" t="s">
        <v>0</v>
      </c>
      <c r="R70" s="1" t="s">
        <v>0</v>
      </c>
    </row>
    <row r="71" spans="1:18" ht="99" customHeight="1" x14ac:dyDescent="0.2">
      <c r="A71" s="3" t="s">
        <v>188</v>
      </c>
      <c r="B71" s="4" t="s">
        <v>189</v>
      </c>
      <c r="C71" s="4" t="s">
        <v>0</v>
      </c>
      <c r="D71" s="4" t="s">
        <v>0</v>
      </c>
      <c r="E71" s="4" t="s">
        <v>0</v>
      </c>
      <c r="F71" s="4" t="s">
        <v>0</v>
      </c>
      <c r="G71" s="4" t="s">
        <v>0</v>
      </c>
      <c r="H71" s="4" t="s">
        <v>0</v>
      </c>
      <c r="I71" s="4" t="s">
        <v>0</v>
      </c>
      <c r="J71" s="4" t="s">
        <v>0</v>
      </c>
      <c r="K71" s="4" t="s">
        <v>0</v>
      </c>
      <c r="L71" s="4" t="s">
        <v>190</v>
      </c>
      <c r="M71" s="1">
        <f t="shared" ref="M71:Q71" si="1">M72+M74+M77+M79+M83+M85+M87+M89+M91+M93</f>
        <v>46399.9</v>
      </c>
      <c r="N71" s="1">
        <f t="shared" si="1"/>
        <v>45803.8</v>
      </c>
      <c r="O71" s="1">
        <f t="shared" si="1"/>
        <v>44614</v>
      </c>
      <c r="P71" s="1">
        <f t="shared" si="1"/>
        <v>33370</v>
      </c>
      <c r="Q71" s="1">
        <f t="shared" si="1"/>
        <v>33564.300000000003</v>
      </c>
      <c r="R71" s="1" t="s">
        <v>0</v>
      </c>
    </row>
    <row r="72" spans="1:18" ht="144" x14ac:dyDescent="0.2">
      <c r="A72" s="25" t="s">
        <v>186</v>
      </c>
      <c r="B72" s="26" t="s">
        <v>191</v>
      </c>
      <c r="C72" s="4" t="s">
        <v>32</v>
      </c>
      <c r="D72" s="4" t="s">
        <v>192</v>
      </c>
      <c r="E72" s="4" t="s">
        <v>34</v>
      </c>
      <c r="F72" s="4" t="s">
        <v>193</v>
      </c>
      <c r="G72" s="4" t="s">
        <v>36</v>
      </c>
      <c r="H72" s="4" t="s">
        <v>137</v>
      </c>
      <c r="I72" s="4" t="s">
        <v>662</v>
      </c>
      <c r="J72" s="4" t="s">
        <v>0</v>
      </c>
      <c r="K72" s="4" t="s">
        <v>0</v>
      </c>
      <c r="L72" s="4" t="s">
        <v>194</v>
      </c>
      <c r="M72" s="1">
        <v>2635.5</v>
      </c>
      <c r="N72" s="1">
        <v>2515.8000000000002</v>
      </c>
      <c r="O72" s="1">
        <f>1202.9+66.3-43</f>
        <v>1226.2</v>
      </c>
      <c r="P72" s="1">
        <f>1189.1-45</f>
        <v>1144.0999999999999</v>
      </c>
      <c r="Q72" s="1">
        <f>1236.1-47</f>
        <v>1189.0999999999999</v>
      </c>
      <c r="R72" s="1" t="s">
        <v>0</v>
      </c>
    </row>
    <row r="73" spans="1:18" ht="84" x14ac:dyDescent="0.2">
      <c r="A73" s="25" t="s">
        <v>0</v>
      </c>
      <c r="B73" s="26" t="s">
        <v>0</v>
      </c>
      <c r="C73" s="4" t="s">
        <v>32</v>
      </c>
      <c r="D73" s="4" t="s">
        <v>195</v>
      </c>
      <c r="E73" s="4" t="s">
        <v>34</v>
      </c>
      <c r="F73" s="4" t="s">
        <v>0</v>
      </c>
      <c r="G73" s="4" t="s">
        <v>0</v>
      </c>
      <c r="H73" s="4" t="s">
        <v>0</v>
      </c>
      <c r="I73" s="4" t="s">
        <v>0</v>
      </c>
      <c r="J73" s="4" t="s">
        <v>0</v>
      </c>
      <c r="K73" s="4" t="s">
        <v>0</v>
      </c>
      <c r="L73" s="4" t="s">
        <v>0</v>
      </c>
      <c r="M73" s="1" t="s">
        <v>0</v>
      </c>
      <c r="N73" s="1" t="s">
        <v>0</v>
      </c>
      <c r="O73" s="1" t="s">
        <v>0</v>
      </c>
      <c r="P73" s="1" t="s">
        <v>0</v>
      </c>
      <c r="Q73" s="1" t="s">
        <v>0</v>
      </c>
      <c r="R73" s="1" t="s">
        <v>0</v>
      </c>
    </row>
    <row r="74" spans="1:18" ht="144" x14ac:dyDescent="0.2">
      <c r="A74" s="25" t="s">
        <v>187</v>
      </c>
      <c r="B74" s="26" t="s">
        <v>196</v>
      </c>
      <c r="C74" s="4" t="s">
        <v>197</v>
      </c>
      <c r="D74" s="4" t="s">
        <v>198</v>
      </c>
      <c r="E74" s="4" t="s">
        <v>199</v>
      </c>
      <c r="F74" s="4" t="s">
        <v>193</v>
      </c>
      <c r="G74" s="4" t="s">
        <v>36</v>
      </c>
      <c r="H74" s="4" t="s">
        <v>137</v>
      </c>
      <c r="I74" s="15" t="s">
        <v>662</v>
      </c>
      <c r="J74" s="4" t="s">
        <v>0</v>
      </c>
      <c r="K74" s="4" t="s">
        <v>0</v>
      </c>
      <c r="L74" s="4" t="s">
        <v>194</v>
      </c>
      <c r="M74" s="1">
        <v>23311.200000000001</v>
      </c>
      <c r="N74" s="1">
        <v>23307.599999999999</v>
      </c>
      <c r="O74" s="1">
        <f>159.3+1525.8+11055+158.8+7278.5+3826.1+858.5</f>
        <v>24862</v>
      </c>
      <c r="P74" s="1">
        <f>201.9+975.3+10+7420.3+101+4285.1+2807.5</f>
        <v>15801.1</v>
      </c>
      <c r="Q74" s="1">
        <f>201.9+975.3+10+7730.6+102.2+3974.5+2807.5</f>
        <v>15802.000000000002</v>
      </c>
      <c r="R74" s="1" t="s">
        <v>0</v>
      </c>
    </row>
    <row r="75" spans="1:18" ht="73.5" customHeight="1" x14ac:dyDescent="0.2">
      <c r="A75" s="25" t="s">
        <v>0</v>
      </c>
      <c r="B75" s="26" t="s">
        <v>0</v>
      </c>
      <c r="C75" s="4" t="s">
        <v>32</v>
      </c>
      <c r="D75" s="4" t="s">
        <v>192</v>
      </c>
      <c r="E75" s="4" t="s">
        <v>34</v>
      </c>
      <c r="F75" s="4" t="s">
        <v>0</v>
      </c>
      <c r="G75" s="4" t="s">
        <v>0</v>
      </c>
      <c r="H75" s="4" t="s">
        <v>0</v>
      </c>
      <c r="I75" s="4" t="s">
        <v>0</v>
      </c>
      <c r="J75" s="4" t="s">
        <v>0</v>
      </c>
      <c r="K75" s="4" t="s">
        <v>0</v>
      </c>
      <c r="L75" s="4" t="s">
        <v>0</v>
      </c>
      <c r="M75" s="1" t="s">
        <v>0</v>
      </c>
      <c r="N75" s="1" t="s">
        <v>0</v>
      </c>
      <c r="O75" s="1" t="s">
        <v>0</v>
      </c>
      <c r="P75" s="1" t="s">
        <v>0</v>
      </c>
      <c r="Q75" s="1" t="s">
        <v>0</v>
      </c>
      <c r="R75" s="1" t="s">
        <v>0</v>
      </c>
    </row>
    <row r="76" spans="1:18" ht="77.25" customHeight="1" x14ac:dyDescent="0.2">
      <c r="A76" s="25" t="s">
        <v>0</v>
      </c>
      <c r="B76" s="26" t="s">
        <v>0</v>
      </c>
      <c r="C76" s="4" t="s">
        <v>32</v>
      </c>
      <c r="D76" s="4" t="s">
        <v>195</v>
      </c>
      <c r="E76" s="4" t="s">
        <v>34</v>
      </c>
      <c r="F76" s="4" t="s">
        <v>0</v>
      </c>
      <c r="G76" s="4" t="s">
        <v>0</v>
      </c>
      <c r="H76" s="4" t="s">
        <v>0</v>
      </c>
      <c r="I76" s="4" t="s">
        <v>0</v>
      </c>
      <c r="J76" s="4" t="s">
        <v>0</v>
      </c>
      <c r="K76" s="4" t="s">
        <v>0</v>
      </c>
      <c r="L76" s="4" t="s">
        <v>0</v>
      </c>
      <c r="M76" s="1" t="s">
        <v>0</v>
      </c>
      <c r="N76" s="1" t="s">
        <v>0</v>
      </c>
      <c r="O76" s="1" t="s">
        <v>0</v>
      </c>
      <c r="P76" s="1" t="s">
        <v>0</v>
      </c>
      <c r="Q76" s="1" t="s">
        <v>0</v>
      </c>
      <c r="R76" s="1" t="s">
        <v>0</v>
      </c>
    </row>
    <row r="77" spans="1:18" ht="117" customHeight="1" x14ac:dyDescent="0.2">
      <c r="A77" s="25" t="s">
        <v>200</v>
      </c>
      <c r="B77" s="26" t="s">
        <v>201</v>
      </c>
      <c r="C77" s="4" t="s">
        <v>32</v>
      </c>
      <c r="D77" s="4" t="s">
        <v>192</v>
      </c>
      <c r="E77" s="4" t="s">
        <v>34</v>
      </c>
      <c r="F77" s="4" t="s">
        <v>0</v>
      </c>
      <c r="G77" s="4" t="s">
        <v>0</v>
      </c>
      <c r="H77" s="4" t="s">
        <v>0</v>
      </c>
      <c r="I77" s="7" t="s">
        <v>650</v>
      </c>
      <c r="J77" s="4" t="s">
        <v>0</v>
      </c>
      <c r="K77" s="4" t="s">
        <v>0</v>
      </c>
      <c r="L77" s="4" t="s">
        <v>202</v>
      </c>
      <c r="M77" s="1">
        <v>10.3</v>
      </c>
      <c r="N77" s="1">
        <v>10.199999999999999</v>
      </c>
      <c r="O77" s="1">
        <v>10.3</v>
      </c>
      <c r="P77" s="1">
        <v>10.3</v>
      </c>
      <c r="Q77" s="1">
        <v>10.3</v>
      </c>
      <c r="R77" s="1" t="s">
        <v>0</v>
      </c>
    </row>
    <row r="78" spans="1:18" ht="76.5" customHeight="1" x14ac:dyDescent="0.2">
      <c r="A78" s="25" t="s">
        <v>0</v>
      </c>
      <c r="B78" s="26" t="s">
        <v>0</v>
      </c>
      <c r="C78" s="4" t="s">
        <v>32</v>
      </c>
      <c r="D78" s="4" t="s">
        <v>203</v>
      </c>
      <c r="E78" s="4" t="s">
        <v>34</v>
      </c>
      <c r="F78" s="4" t="s">
        <v>0</v>
      </c>
      <c r="G78" s="4" t="s">
        <v>0</v>
      </c>
      <c r="H78" s="4" t="s">
        <v>0</v>
      </c>
      <c r="I78" s="4" t="s">
        <v>0</v>
      </c>
      <c r="J78" s="4" t="s">
        <v>0</v>
      </c>
      <c r="K78" s="4" t="s">
        <v>0</v>
      </c>
      <c r="L78" s="4" t="s">
        <v>0</v>
      </c>
      <c r="M78" s="1" t="s">
        <v>0</v>
      </c>
      <c r="N78" s="1" t="s">
        <v>0</v>
      </c>
      <c r="O78" s="1" t="s">
        <v>0</v>
      </c>
      <c r="P78" s="1" t="s">
        <v>0</v>
      </c>
      <c r="Q78" s="1" t="s">
        <v>0</v>
      </c>
      <c r="R78" s="1" t="s">
        <v>0</v>
      </c>
    </row>
    <row r="79" spans="1:18" ht="67.5" customHeight="1" x14ac:dyDescent="0.2">
      <c r="A79" s="25" t="s">
        <v>204</v>
      </c>
      <c r="B79" s="26" t="s">
        <v>205</v>
      </c>
      <c r="C79" s="4" t="s">
        <v>130</v>
      </c>
      <c r="D79" s="4" t="s">
        <v>206</v>
      </c>
      <c r="E79" s="4" t="s">
        <v>132</v>
      </c>
      <c r="F79" s="4" t="s">
        <v>0</v>
      </c>
      <c r="G79" s="4" t="s">
        <v>0</v>
      </c>
      <c r="H79" s="4" t="s">
        <v>0</v>
      </c>
      <c r="I79" s="4" t="s">
        <v>0</v>
      </c>
      <c r="J79" s="4" t="s">
        <v>0</v>
      </c>
      <c r="K79" s="4" t="s">
        <v>0</v>
      </c>
      <c r="L79" s="4" t="s">
        <v>38</v>
      </c>
      <c r="M79" s="1">
        <v>18035.3</v>
      </c>
      <c r="N79" s="1">
        <v>17568.2</v>
      </c>
      <c r="O79" s="1">
        <f>7496.9+295+680.2+667+4589+1686-295+133.7+618.5</f>
        <v>15871.300000000001</v>
      </c>
      <c r="P79" s="1">
        <f>5441.8+287.9+1010.6+4936+1817.9-88.2-287.9+260+231.2+3.6</f>
        <v>13612.9</v>
      </c>
      <c r="Q79" s="1">
        <f>5451.6+303.4+1010.9+4561.4+2189.3-88.2-303.4+260+203.7+121.1</f>
        <v>13709.8</v>
      </c>
      <c r="R79" s="1" t="s">
        <v>0</v>
      </c>
    </row>
    <row r="80" spans="1:18" ht="43.5" customHeight="1" x14ac:dyDescent="0.2">
      <c r="A80" s="25" t="s">
        <v>0</v>
      </c>
      <c r="B80" s="26" t="s">
        <v>0</v>
      </c>
      <c r="C80" s="4" t="s">
        <v>207</v>
      </c>
      <c r="D80" s="4" t="s">
        <v>208</v>
      </c>
      <c r="E80" s="4" t="s">
        <v>209</v>
      </c>
      <c r="F80" s="4" t="s">
        <v>0</v>
      </c>
      <c r="G80" s="4" t="s">
        <v>0</v>
      </c>
      <c r="H80" s="4" t="s">
        <v>0</v>
      </c>
      <c r="I80" s="4" t="s">
        <v>0</v>
      </c>
      <c r="J80" s="4" t="s">
        <v>0</v>
      </c>
      <c r="K80" s="4" t="s">
        <v>0</v>
      </c>
      <c r="L80" s="4" t="s">
        <v>0</v>
      </c>
      <c r="M80" s="1" t="s">
        <v>0</v>
      </c>
      <c r="N80" s="1" t="s">
        <v>0</v>
      </c>
      <c r="O80" s="1" t="s">
        <v>0</v>
      </c>
      <c r="P80" s="1" t="s">
        <v>0</v>
      </c>
      <c r="Q80" s="1" t="s">
        <v>0</v>
      </c>
      <c r="R80" s="1" t="s">
        <v>0</v>
      </c>
    </row>
    <row r="81" spans="1:18" ht="75.75" customHeight="1" x14ac:dyDescent="0.2">
      <c r="A81" s="25" t="s">
        <v>0</v>
      </c>
      <c r="B81" s="26" t="s">
        <v>0</v>
      </c>
      <c r="C81" s="4" t="s">
        <v>32</v>
      </c>
      <c r="D81" s="4" t="s">
        <v>210</v>
      </c>
      <c r="E81" s="4" t="s">
        <v>34</v>
      </c>
      <c r="F81" s="4" t="s">
        <v>0</v>
      </c>
      <c r="G81" s="4" t="s">
        <v>0</v>
      </c>
      <c r="H81" s="4" t="s">
        <v>0</v>
      </c>
      <c r="I81" s="4" t="s">
        <v>0</v>
      </c>
      <c r="J81" s="4" t="s">
        <v>0</v>
      </c>
      <c r="K81" s="4" t="s">
        <v>0</v>
      </c>
      <c r="L81" s="4" t="s">
        <v>0</v>
      </c>
      <c r="M81" s="1" t="s">
        <v>0</v>
      </c>
      <c r="N81" s="1" t="s">
        <v>0</v>
      </c>
      <c r="O81" s="1" t="s">
        <v>0</v>
      </c>
      <c r="P81" s="1" t="s">
        <v>0</v>
      </c>
      <c r="Q81" s="1" t="s">
        <v>0</v>
      </c>
      <c r="R81" s="1" t="s">
        <v>0</v>
      </c>
    </row>
    <row r="82" spans="1:18" ht="78" customHeight="1" x14ac:dyDescent="0.2">
      <c r="A82" s="25" t="s">
        <v>0</v>
      </c>
      <c r="B82" s="26" t="s">
        <v>0</v>
      </c>
      <c r="C82" s="7" t="s">
        <v>211</v>
      </c>
      <c r="D82" s="7" t="s">
        <v>36</v>
      </c>
      <c r="E82" s="7" t="s">
        <v>162</v>
      </c>
      <c r="F82" s="4" t="s">
        <v>0</v>
      </c>
      <c r="G82" s="4" t="s">
        <v>0</v>
      </c>
      <c r="H82" s="4" t="s">
        <v>0</v>
      </c>
      <c r="I82" s="4" t="s">
        <v>0</v>
      </c>
      <c r="J82" s="4" t="s">
        <v>0</v>
      </c>
      <c r="K82" s="4" t="s">
        <v>0</v>
      </c>
      <c r="L82" s="4"/>
      <c r="M82" s="1"/>
      <c r="N82" s="1"/>
      <c r="O82" s="1"/>
      <c r="P82" s="1"/>
      <c r="Q82" s="1"/>
      <c r="R82" s="1"/>
    </row>
    <row r="83" spans="1:18" ht="60" x14ac:dyDescent="0.2">
      <c r="A83" s="25" t="s">
        <v>212</v>
      </c>
      <c r="B83" s="26" t="s">
        <v>213</v>
      </c>
      <c r="C83" s="4" t="s">
        <v>214</v>
      </c>
      <c r="D83" s="4" t="s">
        <v>215</v>
      </c>
      <c r="E83" s="4" t="s">
        <v>216</v>
      </c>
      <c r="F83" s="4" t="s">
        <v>0</v>
      </c>
      <c r="G83" s="4" t="s">
        <v>0</v>
      </c>
      <c r="H83" s="4" t="s">
        <v>0</v>
      </c>
      <c r="I83" s="4" t="s">
        <v>0</v>
      </c>
      <c r="J83" s="4" t="s">
        <v>0</v>
      </c>
      <c r="K83" s="4" t="s">
        <v>0</v>
      </c>
      <c r="L83" s="4" t="s">
        <v>175</v>
      </c>
      <c r="M83" s="1">
        <v>0.9</v>
      </c>
      <c r="N83" s="1">
        <v>0.9</v>
      </c>
      <c r="O83" s="1">
        <v>0</v>
      </c>
      <c r="P83" s="1">
        <v>0</v>
      </c>
      <c r="Q83" s="1">
        <v>0</v>
      </c>
      <c r="R83" s="1" t="s">
        <v>0</v>
      </c>
    </row>
    <row r="84" spans="1:18" ht="84" x14ac:dyDescent="0.2">
      <c r="A84" s="25" t="s">
        <v>0</v>
      </c>
      <c r="B84" s="26" t="s">
        <v>0</v>
      </c>
      <c r="C84" s="4" t="s">
        <v>32</v>
      </c>
      <c r="D84" s="4" t="s">
        <v>217</v>
      </c>
      <c r="E84" s="4" t="s">
        <v>34</v>
      </c>
      <c r="F84" s="4" t="s">
        <v>0</v>
      </c>
      <c r="G84" s="4" t="s">
        <v>0</v>
      </c>
      <c r="H84" s="4" t="s">
        <v>0</v>
      </c>
      <c r="I84" s="4" t="s">
        <v>0</v>
      </c>
      <c r="J84" s="4" t="s">
        <v>0</v>
      </c>
      <c r="K84" s="4" t="s">
        <v>0</v>
      </c>
      <c r="L84" s="4" t="s">
        <v>0</v>
      </c>
      <c r="M84" s="1" t="s">
        <v>0</v>
      </c>
      <c r="N84" s="1" t="s">
        <v>0</v>
      </c>
      <c r="O84" s="1" t="s">
        <v>0</v>
      </c>
      <c r="P84" s="1" t="s">
        <v>0</v>
      </c>
      <c r="Q84" s="1" t="s">
        <v>0</v>
      </c>
      <c r="R84" s="1" t="s">
        <v>0</v>
      </c>
    </row>
    <row r="85" spans="1:18" ht="144" x14ac:dyDescent="0.2">
      <c r="A85" s="25" t="s">
        <v>218</v>
      </c>
      <c r="B85" s="26" t="s">
        <v>219</v>
      </c>
      <c r="C85" s="4" t="s">
        <v>32</v>
      </c>
      <c r="D85" s="4" t="s">
        <v>220</v>
      </c>
      <c r="E85" s="4" t="s">
        <v>34</v>
      </c>
      <c r="F85" s="4" t="s">
        <v>221</v>
      </c>
      <c r="G85" s="4" t="s">
        <v>222</v>
      </c>
      <c r="H85" s="4" t="s">
        <v>223</v>
      </c>
      <c r="I85" s="4" t="s">
        <v>0</v>
      </c>
      <c r="J85" s="4" t="s">
        <v>0</v>
      </c>
      <c r="K85" s="4" t="s">
        <v>0</v>
      </c>
      <c r="L85" s="4" t="s">
        <v>224</v>
      </c>
      <c r="M85" s="1">
        <v>5.6</v>
      </c>
      <c r="N85" s="1">
        <v>5.6</v>
      </c>
      <c r="O85" s="1">
        <v>93.7</v>
      </c>
      <c r="P85" s="1">
        <v>0</v>
      </c>
      <c r="Q85" s="1">
        <v>0</v>
      </c>
      <c r="R85" s="1" t="s">
        <v>0</v>
      </c>
    </row>
    <row r="86" spans="1:18" ht="84" x14ac:dyDescent="0.2">
      <c r="A86" s="25" t="s">
        <v>0</v>
      </c>
      <c r="B86" s="26" t="s">
        <v>0</v>
      </c>
      <c r="C86" s="4" t="s">
        <v>225</v>
      </c>
      <c r="D86" s="4" t="s">
        <v>226</v>
      </c>
      <c r="E86" s="4" t="s">
        <v>227</v>
      </c>
      <c r="F86" s="4" t="s">
        <v>0</v>
      </c>
      <c r="G86" s="4" t="s">
        <v>0</v>
      </c>
      <c r="H86" s="4" t="s">
        <v>0</v>
      </c>
      <c r="I86" s="4" t="s">
        <v>0</v>
      </c>
      <c r="J86" s="4" t="s">
        <v>0</v>
      </c>
      <c r="K86" s="4" t="s">
        <v>0</v>
      </c>
      <c r="L86" s="4" t="s">
        <v>0</v>
      </c>
      <c r="M86" s="1" t="s">
        <v>0</v>
      </c>
      <c r="N86" s="1" t="s">
        <v>0</v>
      </c>
      <c r="O86" s="1" t="s">
        <v>0</v>
      </c>
      <c r="P86" s="1" t="s">
        <v>0</v>
      </c>
      <c r="Q86" s="1" t="s">
        <v>0</v>
      </c>
      <c r="R86" s="1" t="s">
        <v>0</v>
      </c>
    </row>
    <row r="87" spans="1:18" ht="156.75" customHeight="1" x14ac:dyDescent="0.2">
      <c r="A87" s="25" t="s">
        <v>228</v>
      </c>
      <c r="B87" s="26" t="s">
        <v>229</v>
      </c>
      <c r="C87" s="4" t="s">
        <v>32</v>
      </c>
      <c r="D87" s="4" t="s">
        <v>230</v>
      </c>
      <c r="E87" s="4" t="s">
        <v>34</v>
      </c>
      <c r="F87" s="4" t="s">
        <v>0</v>
      </c>
      <c r="G87" s="4" t="s">
        <v>0</v>
      </c>
      <c r="H87" s="4" t="s">
        <v>0</v>
      </c>
      <c r="I87" s="4" t="s">
        <v>653</v>
      </c>
      <c r="J87" s="4" t="s">
        <v>0</v>
      </c>
      <c r="K87" s="4" t="s">
        <v>0</v>
      </c>
      <c r="L87" s="4" t="s">
        <v>231</v>
      </c>
      <c r="M87" s="1">
        <v>1200</v>
      </c>
      <c r="N87" s="1">
        <v>1200</v>
      </c>
      <c r="O87" s="1">
        <v>1200</v>
      </c>
      <c r="P87" s="1">
        <v>1200</v>
      </c>
      <c r="Q87" s="1">
        <v>1200</v>
      </c>
      <c r="R87" s="1" t="s">
        <v>0</v>
      </c>
    </row>
    <row r="88" spans="1:18" ht="48" x14ac:dyDescent="0.2">
      <c r="A88" s="25" t="s">
        <v>0</v>
      </c>
      <c r="B88" s="26" t="s">
        <v>0</v>
      </c>
      <c r="C88" s="4" t="s">
        <v>232</v>
      </c>
      <c r="D88" s="4" t="s">
        <v>233</v>
      </c>
      <c r="E88" s="4" t="s">
        <v>234</v>
      </c>
      <c r="F88" s="4" t="s">
        <v>0</v>
      </c>
      <c r="G88" s="4" t="s">
        <v>0</v>
      </c>
      <c r="H88" s="4" t="s">
        <v>0</v>
      </c>
      <c r="I88" s="4" t="s">
        <v>0</v>
      </c>
      <c r="J88" s="4" t="s">
        <v>0</v>
      </c>
      <c r="K88" s="4" t="s">
        <v>0</v>
      </c>
      <c r="L88" s="4" t="s">
        <v>0</v>
      </c>
      <c r="M88" s="1" t="s">
        <v>0</v>
      </c>
      <c r="N88" s="1" t="s">
        <v>0</v>
      </c>
      <c r="O88" s="1" t="s">
        <v>0</v>
      </c>
      <c r="P88" s="1" t="s">
        <v>0</v>
      </c>
      <c r="Q88" s="1" t="s">
        <v>0</v>
      </c>
      <c r="R88" s="1" t="s">
        <v>0</v>
      </c>
    </row>
    <row r="89" spans="1:18" ht="96" x14ac:dyDescent="0.2">
      <c r="A89" s="25" t="s">
        <v>235</v>
      </c>
      <c r="B89" s="26" t="s">
        <v>236</v>
      </c>
      <c r="C89" s="4" t="s">
        <v>197</v>
      </c>
      <c r="D89" s="4" t="s">
        <v>237</v>
      </c>
      <c r="E89" s="4" t="s">
        <v>199</v>
      </c>
      <c r="F89" s="4" t="s">
        <v>238</v>
      </c>
      <c r="G89" s="4" t="s">
        <v>36</v>
      </c>
      <c r="H89" s="4" t="s">
        <v>239</v>
      </c>
      <c r="I89" s="4" t="s">
        <v>0</v>
      </c>
      <c r="J89" s="4" t="s">
        <v>0</v>
      </c>
      <c r="K89" s="4" t="s">
        <v>0</v>
      </c>
      <c r="L89" s="4" t="s">
        <v>240</v>
      </c>
      <c r="M89" s="1">
        <v>5</v>
      </c>
      <c r="N89" s="1">
        <v>0</v>
      </c>
      <c r="O89" s="1">
        <v>0</v>
      </c>
      <c r="P89" s="1">
        <v>315</v>
      </c>
      <c r="Q89" s="1">
        <v>315</v>
      </c>
      <c r="R89" s="1" t="s">
        <v>0</v>
      </c>
    </row>
    <row r="90" spans="1:18" ht="74.25" customHeight="1" x14ac:dyDescent="0.2">
      <c r="A90" s="25" t="s">
        <v>0</v>
      </c>
      <c r="B90" s="26" t="s">
        <v>0</v>
      </c>
      <c r="C90" s="4" t="s">
        <v>32</v>
      </c>
      <c r="D90" s="4" t="s">
        <v>241</v>
      </c>
      <c r="E90" s="4" t="s">
        <v>34</v>
      </c>
      <c r="F90" s="4" t="s">
        <v>0</v>
      </c>
      <c r="G90" s="4" t="s">
        <v>0</v>
      </c>
      <c r="H90" s="4" t="s">
        <v>0</v>
      </c>
      <c r="I90" s="4" t="s">
        <v>0</v>
      </c>
      <c r="J90" s="4" t="s">
        <v>0</v>
      </c>
      <c r="K90" s="4" t="s">
        <v>0</v>
      </c>
      <c r="L90" s="4" t="s">
        <v>0</v>
      </c>
      <c r="M90" s="1" t="s">
        <v>0</v>
      </c>
      <c r="N90" s="1" t="s">
        <v>0</v>
      </c>
      <c r="O90" s="1" t="s">
        <v>0</v>
      </c>
      <c r="P90" s="1" t="s">
        <v>0</v>
      </c>
      <c r="Q90" s="1" t="s">
        <v>0</v>
      </c>
      <c r="R90" s="1" t="s">
        <v>0</v>
      </c>
    </row>
    <row r="91" spans="1:18" ht="132" x14ac:dyDescent="0.2">
      <c r="A91" s="25" t="s">
        <v>242</v>
      </c>
      <c r="B91" s="26" t="s">
        <v>243</v>
      </c>
      <c r="C91" s="4" t="s">
        <v>244</v>
      </c>
      <c r="D91" s="4" t="s">
        <v>245</v>
      </c>
      <c r="E91" s="4" t="s">
        <v>246</v>
      </c>
      <c r="F91" s="4" t="s">
        <v>0</v>
      </c>
      <c r="G91" s="4" t="s">
        <v>0</v>
      </c>
      <c r="H91" s="4" t="s">
        <v>0</v>
      </c>
      <c r="I91" s="4" t="s">
        <v>0</v>
      </c>
      <c r="J91" s="4" t="s">
        <v>0</v>
      </c>
      <c r="K91" s="4" t="s">
        <v>0</v>
      </c>
      <c r="L91" s="4" t="s">
        <v>175</v>
      </c>
      <c r="M91" s="1">
        <v>0</v>
      </c>
      <c r="N91" s="1">
        <v>0</v>
      </c>
      <c r="O91" s="1">
        <v>39.799999999999997</v>
      </c>
      <c r="P91" s="1">
        <v>0</v>
      </c>
      <c r="Q91" s="1">
        <v>0</v>
      </c>
      <c r="R91" s="1" t="s">
        <v>0</v>
      </c>
    </row>
    <row r="92" spans="1:18" ht="84" x14ac:dyDescent="0.2">
      <c r="A92" s="25" t="s">
        <v>0</v>
      </c>
      <c r="B92" s="26" t="s">
        <v>0</v>
      </c>
      <c r="C92" s="4" t="s">
        <v>32</v>
      </c>
      <c r="D92" s="4" t="s">
        <v>247</v>
      </c>
      <c r="E92" s="4" t="s">
        <v>34</v>
      </c>
      <c r="F92" s="4" t="s">
        <v>0</v>
      </c>
      <c r="G92" s="4" t="s">
        <v>0</v>
      </c>
      <c r="H92" s="4" t="s">
        <v>0</v>
      </c>
      <c r="I92" s="4" t="s">
        <v>0</v>
      </c>
      <c r="J92" s="4" t="s">
        <v>0</v>
      </c>
      <c r="K92" s="4" t="s">
        <v>0</v>
      </c>
      <c r="L92" s="4" t="s">
        <v>0</v>
      </c>
      <c r="M92" s="1" t="s">
        <v>0</v>
      </c>
      <c r="N92" s="1" t="s">
        <v>0</v>
      </c>
      <c r="O92" s="1" t="s">
        <v>0</v>
      </c>
      <c r="P92" s="1" t="s">
        <v>0</v>
      </c>
      <c r="Q92" s="1" t="s">
        <v>0</v>
      </c>
      <c r="R92" s="1" t="s">
        <v>0</v>
      </c>
    </row>
    <row r="93" spans="1:18" ht="205.5" customHeight="1" x14ac:dyDescent="0.2">
      <c r="A93" s="25" t="s">
        <v>248</v>
      </c>
      <c r="B93" s="26" t="s">
        <v>249</v>
      </c>
      <c r="C93" s="4" t="s">
        <v>197</v>
      </c>
      <c r="D93" s="4" t="s">
        <v>198</v>
      </c>
      <c r="E93" s="4" t="s">
        <v>199</v>
      </c>
      <c r="F93" s="4" t="s">
        <v>250</v>
      </c>
      <c r="G93" s="4" t="s">
        <v>251</v>
      </c>
      <c r="H93" s="4" t="s">
        <v>137</v>
      </c>
      <c r="I93" s="4" t="s">
        <v>651</v>
      </c>
      <c r="J93" s="4" t="s">
        <v>0</v>
      </c>
      <c r="K93" s="4" t="s">
        <v>0</v>
      </c>
      <c r="L93" s="4" t="s">
        <v>252</v>
      </c>
      <c r="M93" s="1">
        <v>1196.0999999999999</v>
      </c>
      <c r="N93" s="1">
        <v>1195.5</v>
      </c>
      <c r="O93" s="1">
        <v>1310.7</v>
      </c>
      <c r="P93" s="1">
        <v>1286.5999999999999</v>
      </c>
      <c r="Q93" s="1">
        <v>1338.1</v>
      </c>
      <c r="R93" s="1" t="s">
        <v>0</v>
      </c>
    </row>
    <row r="94" spans="1:18" ht="77.25" customHeight="1" x14ac:dyDescent="0.2">
      <c r="A94" s="25" t="s">
        <v>0</v>
      </c>
      <c r="B94" s="26" t="s">
        <v>0</v>
      </c>
      <c r="C94" s="4" t="s">
        <v>32</v>
      </c>
      <c r="D94" s="4" t="s">
        <v>203</v>
      </c>
      <c r="E94" s="4" t="s">
        <v>34</v>
      </c>
      <c r="F94" s="4" t="s">
        <v>0</v>
      </c>
      <c r="G94" s="4" t="s">
        <v>0</v>
      </c>
      <c r="H94" s="4" t="s">
        <v>0</v>
      </c>
      <c r="I94" s="4" t="s">
        <v>0</v>
      </c>
      <c r="J94" s="4" t="s">
        <v>0</v>
      </c>
      <c r="K94" s="4" t="s">
        <v>0</v>
      </c>
      <c r="L94" s="4" t="s">
        <v>0</v>
      </c>
      <c r="M94" s="1" t="s">
        <v>0</v>
      </c>
      <c r="N94" s="1" t="s">
        <v>0</v>
      </c>
      <c r="O94" s="1" t="s">
        <v>0</v>
      </c>
      <c r="P94" s="1" t="s">
        <v>0</v>
      </c>
      <c r="Q94" s="1" t="s">
        <v>0</v>
      </c>
      <c r="R94" s="1" t="s">
        <v>0</v>
      </c>
    </row>
    <row r="95" spans="1:18" ht="63.75" customHeight="1" x14ac:dyDescent="0.2">
      <c r="A95" s="3" t="s">
        <v>253</v>
      </c>
      <c r="B95" s="4" t="s">
        <v>254</v>
      </c>
      <c r="C95" s="4" t="s">
        <v>0</v>
      </c>
      <c r="D95" s="4" t="s">
        <v>0</v>
      </c>
      <c r="E95" s="4" t="s">
        <v>0</v>
      </c>
      <c r="F95" s="4" t="s">
        <v>0</v>
      </c>
      <c r="G95" s="4" t="s">
        <v>0</v>
      </c>
      <c r="H95" s="4" t="s">
        <v>0</v>
      </c>
      <c r="I95" s="4" t="s">
        <v>0</v>
      </c>
      <c r="J95" s="4" t="s">
        <v>0</v>
      </c>
      <c r="K95" s="4" t="s">
        <v>0</v>
      </c>
      <c r="L95" s="4" t="s">
        <v>255</v>
      </c>
      <c r="M95" s="1">
        <f t="shared" ref="M95:Q95" si="2">M96+M99+M102</f>
        <v>283.40000000000003</v>
      </c>
      <c r="N95" s="1">
        <f t="shared" si="2"/>
        <v>281.40000000000003</v>
      </c>
      <c r="O95" s="1">
        <f t="shared" si="2"/>
        <v>900.6</v>
      </c>
      <c r="P95" s="1">
        <f t="shared" si="2"/>
        <v>1661.9</v>
      </c>
      <c r="Q95" s="1">
        <f t="shared" si="2"/>
        <v>1686.2</v>
      </c>
      <c r="R95" s="1" t="s">
        <v>0</v>
      </c>
    </row>
    <row r="96" spans="1:18" ht="42.75" customHeight="1" x14ac:dyDescent="0.2">
      <c r="A96" s="3" t="s">
        <v>256</v>
      </c>
      <c r="B96" s="4" t="s">
        <v>257</v>
      </c>
      <c r="C96" s="4" t="s">
        <v>0</v>
      </c>
      <c r="D96" s="4" t="s">
        <v>0</v>
      </c>
      <c r="E96" s="4" t="s">
        <v>0</v>
      </c>
      <c r="F96" s="4" t="s">
        <v>0</v>
      </c>
      <c r="G96" s="4" t="s">
        <v>0</v>
      </c>
      <c r="H96" s="4" t="s">
        <v>0</v>
      </c>
      <c r="I96" s="4" t="s">
        <v>0</v>
      </c>
      <c r="J96" s="4" t="s">
        <v>0</v>
      </c>
      <c r="K96" s="4" t="s">
        <v>0</v>
      </c>
      <c r="L96" s="4" t="s">
        <v>258</v>
      </c>
      <c r="M96" s="1">
        <f>M97</f>
        <v>23.6</v>
      </c>
      <c r="N96" s="1">
        <f t="shared" ref="N96:Q96" si="3">N97</f>
        <v>21.6</v>
      </c>
      <c r="O96" s="1">
        <f t="shared" si="3"/>
        <v>10</v>
      </c>
      <c r="P96" s="1">
        <f t="shared" si="3"/>
        <v>50</v>
      </c>
      <c r="Q96" s="1">
        <f t="shared" si="3"/>
        <v>50</v>
      </c>
      <c r="R96" s="1" t="s">
        <v>0</v>
      </c>
    </row>
    <row r="97" spans="1:18" ht="75.75" customHeight="1" x14ac:dyDescent="0.2">
      <c r="A97" s="25" t="s">
        <v>259</v>
      </c>
      <c r="B97" s="26" t="s">
        <v>260</v>
      </c>
      <c r="C97" s="4" t="s">
        <v>32</v>
      </c>
      <c r="D97" s="4" t="s">
        <v>261</v>
      </c>
      <c r="E97" s="4" t="s">
        <v>34</v>
      </c>
      <c r="F97" s="4" t="s">
        <v>0</v>
      </c>
      <c r="G97" s="4" t="s">
        <v>0</v>
      </c>
      <c r="H97" s="4" t="s">
        <v>0</v>
      </c>
      <c r="I97" s="4" t="s">
        <v>0</v>
      </c>
      <c r="J97" s="4" t="s">
        <v>0</v>
      </c>
      <c r="K97" s="4" t="s">
        <v>0</v>
      </c>
      <c r="L97" s="4" t="s">
        <v>258</v>
      </c>
      <c r="M97" s="1">
        <v>23.6</v>
      </c>
      <c r="N97" s="1">
        <v>21.6</v>
      </c>
      <c r="O97" s="1">
        <v>10</v>
      </c>
      <c r="P97" s="1">
        <v>50</v>
      </c>
      <c r="Q97" s="1">
        <v>50</v>
      </c>
      <c r="R97" s="1"/>
    </row>
    <row r="98" spans="1:18" ht="75" customHeight="1" x14ac:dyDescent="0.2">
      <c r="A98" s="25" t="s">
        <v>0</v>
      </c>
      <c r="B98" s="26" t="s">
        <v>0</v>
      </c>
      <c r="C98" s="4" t="s">
        <v>262</v>
      </c>
      <c r="D98" s="4" t="s">
        <v>263</v>
      </c>
      <c r="E98" s="4" t="s">
        <v>264</v>
      </c>
      <c r="F98" s="4" t="s">
        <v>0</v>
      </c>
      <c r="G98" s="4" t="s">
        <v>0</v>
      </c>
      <c r="H98" s="4" t="s">
        <v>0</v>
      </c>
      <c r="I98" s="4" t="s">
        <v>0</v>
      </c>
      <c r="J98" s="4" t="s">
        <v>0</v>
      </c>
      <c r="K98" s="4" t="s">
        <v>0</v>
      </c>
      <c r="L98" s="4" t="s">
        <v>0</v>
      </c>
      <c r="M98" s="1" t="s">
        <v>0</v>
      </c>
      <c r="N98" s="1" t="s">
        <v>0</v>
      </c>
      <c r="O98" s="1" t="s">
        <v>0</v>
      </c>
      <c r="P98" s="1" t="s">
        <v>0</v>
      </c>
      <c r="Q98" s="1" t="s">
        <v>0</v>
      </c>
      <c r="R98" s="1" t="s">
        <v>0</v>
      </c>
    </row>
    <row r="99" spans="1:18" ht="54" customHeight="1" x14ac:dyDescent="0.2">
      <c r="A99" s="3" t="s">
        <v>265</v>
      </c>
      <c r="B99" s="4" t="s">
        <v>266</v>
      </c>
      <c r="C99" s="4" t="s">
        <v>0</v>
      </c>
      <c r="D99" s="4" t="s">
        <v>0</v>
      </c>
      <c r="E99" s="4" t="s">
        <v>0</v>
      </c>
      <c r="F99" s="4" t="s">
        <v>0</v>
      </c>
      <c r="G99" s="4" t="s">
        <v>0</v>
      </c>
      <c r="H99" s="4" t="s">
        <v>0</v>
      </c>
      <c r="I99" s="4" t="s">
        <v>0</v>
      </c>
      <c r="J99" s="4" t="s">
        <v>0</v>
      </c>
      <c r="K99" s="4" t="s">
        <v>0</v>
      </c>
      <c r="L99" s="4" t="s">
        <v>160</v>
      </c>
      <c r="M99" s="1">
        <f>M100+M101</f>
        <v>15</v>
      </c>
      <c r="N99" s="1">
        <f t="shared" ref="N99:Q99" si="4">N100+N101</f>
        <v>15</v>
      </c>
      <c r="O99" s="1">
        <f>O100+O101</f>
        <v>510.7</v>
      </c>
      <c r="P99" s="1">
        <f t="shared" si="4"/>
        <v>639.9</v>
      </c>
      <c r="Q99" s="1">
        <f t="shared" si="4"/>
        <v>664.2</v>
      </c>
      <c r="R99" s="1" t="s">
        <v>0</v>
      </c>
    </row>
    <row r="100" spans="1:18" ht="75.75" customHeight="1" x14ac:dyDescent="0.2">
      <c r="A100" s="3" t="s">
        <v>267</v>
      </c>
      <c r="B100" s="4" t="s">
        <v>268</v>
      </c>
      <c r="C100" s="4" t="s">
        <v>32</v>
      </c>
      <c r="D100" s="4" t="s">
        <v>269</v>
      </c>
      <c r="E100" s="4" t="s">
        <v>34</v>
      </c>
      <c r="F100" s="4" t="s">
        <v>0</v>
      </c>
      <c r="G100" s="4" t="s">
        <v>0</v>
      </c>
      <c r="H100" s="4" t="s">
        <v>0</v>
      </c>
      <c r="I100" s="4" t="s">
        <v>0</v>
      </c>
      <c r="J100" s="4" t="s">
        <v>0</v>
      </c>
      <c r="K100" s="4" t="s">
        <v>0</v>
      </c>
      <c r="L100" s="4" t="s">
        <v>160</v>
      </c>
      <c r="M100" s="1">
        <v>15</v>
      </c>
      <c r="N100" s="1">
        <v>15</v>
      </c>
      <c r="O100" s="1">
        <v>5</v>
      </c>
      <c r="P100" s="1">
        <v>0</v>
      </c>
      <c r="Q100" s="1">
        <v>0</v>
      </c>
      <c r="R100" s="1" t="s">
        <v>0</v>
      </c>
    </row>
    <row r="101" spans="1:18" ht="77.25" customHeight="1" x14ac:dyDescent="0.2">
      <c r="A101" s="3" t="s">
        <v>270</v>
      </c>
      <c r="B101" s="4" t="s">
        <v>271</v>
      </c>
      <c r="C101" s="4" t="s">
        <v>32</v>
      </c>
      <c r="D101" s="4" t="s">
        <v>269</v>
      </c>
      <c r="E101" s="4" t="s">
        <v>34</v>
      </c>
      <c r="F101" s="4" t="s">
        <v>0</v>
      </c>
      <c r="G101" s="4" t="s">
        <v>0</v>
      </c>
      <c r="H101" s="4" t="s">
        <v>0</v>
      </c>
      <c r="I101" s="4" t="s">
        <v>0</v>
      </c>
      <c r="J101" s="4" t="s">
        <v>0</v>
      </c>
      <c r="K101" s="4" t="s">
        <v>0</v>
      </c>
      <c r="L101" s="4" t="s">
        <v>160</v>
      </c>
      <c r="M101" s="1">
        <v>0</v>
      </c>
      <c r="N101" s="1">
        <v>0</v>
      </c>
      <c r="O101" s="1">
        <v>505.7</v>
      </c>
      <c r="P101" s="1">
        <v>639.9</v>
      </c>
      <c r="Q101" s="1">
        <v>664.2</v>
      </c>
      <c r="R101" s="1" t="s">
        <v>0</v>
      </c>
    </row>
    <row r="102" spans="1:18" ht="61.5" customHeight="1" x14ac:dyDescent="0.2">
      <c r="A102" s="3" t="s">
        <v>272</v>
      </c>
      <c r="B102" s="4" t="s">
        <v>273</v>
      </c>
      <c r="C102" s="4" t="s">
        <v>0</v>
      </c>
      <c r="D102" s="4" t="s">
        <v>0</v>
      </c>
      <c r="E102" s="4" t="s">
        <v>0</v>
      </c>
      <c r="F102" s="4" t="s">
        <v>0</v>
      </c>
      <c r="G102" s="4" t="s">
        <v>0</v>
      </c>
      <c r="H102" s="4" t="s">
        <v>0</v>
      </c>
      <c r="I102" s="4" t="s">
        <v>0</v>
      </c>
      <c r="J102" s="4" t="s">
        <v>0</v>
      </c>
      <c r="K102" s="4" t="s">
        <v>0</v>
      </c>
      <c r="L102" s="4" t="s">
        <v>274</v>
      </c>
      <c r="M102" s="1">
        <f>M103+M104</f>
        <v>244.8</v>
      </c>
      <c r="N102" s="1">
        <f t="shared" ref="N102:Q102" si="5">N103+N104</f>
        <v>244.8</v>
      </c>
      <c r="O102" s="1">
        <f t="shared" si="5"/>
        <v>379.9</v>
      </c>
      <c r="P102" s="1">
        <f t="shared" si="5"/>
        <v>972</v>
      </c>
      <c r="Q102" s="1">
        <f t="shared" si="5"/>
        <v>972</v>
      </c>
      <c r="R102" s="1" t="s">
        <v>0</v>
      </c>
    </row>
    <row r="103" spans="1:18" ht="84" x14ac:dyDescent="0.2">
      <c r="A103" s="3" t="s">
        <v>275</v>
      </c>
      <c r="B103" s="4" t="s">
        <v>276</v>
      </c>
      <c r="C103" s="4" t="s">
        <v>32</v>
      </c>
      <c r="D103" s="4" t="s">
        <v>277</v>
      </c>
      <c r="E103" s="4" t="s">
        <v>34</v>
      </c>
      <c r="F103" s="4" t="s">
        <v>0</v>
      </c>
      <c r="G103" s="4" t="s">
        <v>0</v>
      </c>
      <c r="H103" s="4" t="s">
        <v>0</v>
      </c>
      <c r="I103" s="4" t="s">
        <v>0</v>
      </c>
      <c r="J103" s="4" t="s">
        <v>0</v>
      </c>
      <c r="K103" s="4" t="s">
        <v>0</v>
      </c>
      <c r="L103" s="4" t="s">
        <v>278</v>
      </c>
      <c r="M103" s="1">
        <v>244.8</v>
      </c>
      <c r="N103" s="1">
        <v>244.8</v>
      </c>
      <c r="O103" s="1">
        <v>379.9</v>
      </c>
      <c r="P103" s="1">
        <v>372</v>
      </c>
      <c r="Q103" s="1">
        <v>372</v>
      </c>
      <c r="R103" s="1" t="s">
        <v>0</v>
      </c>
    </row>
    <row r="104" spans="1:18" ht="73.5" customHeight="1" x14ac:dyDescent="0.2">
      <c r="A104" s="3" t="s">
        <v>279</v>
      </c>
      <c r="B104" s="4" t="s">
        <v>280</v>
      </c>
      <c r="C104" s="4" t="s">
        <v>32</v>
      </c>
      <c r="D104" s="4" t="s">
        <v>277</v>
      </c>
      <c r="E104" s="4" t="s">
        <v>34</v>
      </c>
      <c r="F104" s="4" t="s">
        <v>0</v>
      </c>
      <c r="G104" s="4" t="s">
        <v>0</v>
      </c>
      <c r="H104" s="4" t="s">
        <v>0</v>
      </c>
      <c r="I104" s="4" t="s">
        <v>0</v>
      </c>
      <c r="J104" s="4" t="s">
        <v>0</v>
      </c>
      <c r="K104" s="4" t="s">
        <v>0</v>
      </c>
      <c r="L104" s="4" t="s">
        <v>281</v>
      </c>
      <c r="M104" s="1">
        <v>0</v>
      </c>
      <c r="N104" s="1">
        <v>0</v>
      </c>
      <c r="O104" s="1">
        <v>0</v>
      </c>
      <c r="P104" s="1">
        <v>600</v>
      </c>
      <c r="Q104" s="1">
        <v>600</v>
      </c>
      <c r="R104" s="1" t="s">
        <v>0</v>
      </c>
    </row>
    <row r="105" spans="1:18" ht="90" customHeight="1" x14ac:dyDescent="0.2">
      <c r="A105" s="3" t="s">
        <v>282</v>
      </c>
      <c r="B105" s="4" t="s">
        <v>283</v>
      </c>
      <c r="C105" s="4" t="s">
        <v>0</v>
      </c>
      <c r="D105" s="4" t="s">
        <v>0</v>
      </c>
      <c r="E105" s="4" t="s">
        <v>0</v>
      </c>
      <c r="F105" s="4" t="s">
        <v>0</v>
      </c>
      <c r="G105" s="4" t="s">
        <v>0</v>
      </c>
      <c r="H105" s="4" t="s">
        <v>0</v>
      </c>
      <c r="I105" s="4" t="s">
        <v>0</v>
      </c>
      <c r="J105" s="4" t="s">
        <v>0</v>
      </c>
      <c r="K105" s="4" t="s">
        <v>0</v>
      </c>
      <c r="L105" s="4" t="s">
        <v>284</v>
      </c>
      <c r="M105" s="1">
        <f t="shared" ref="M105:Q105" si="6">M106+M110+M128</f>
        <v>23340.799999999999</v>
      </c>
      <c r="N105" s="1">
        <f t="shared" si="6"/>
        <v>21212.5</v>
      </c>
      <c r="O105" s="1">
        <f t="shared" si="6"/>
        <v>24507.199999999997</v>
      </c>
      <c r="P105" s="1">
        <f t="shared" si="6"/>
        <v>30311.799999999996</v>
      </c>
      <c r="Q105" s="1">
        <f t="shared" si="6"/>
        <v>29999.8</v>
      </c>
      <c r="R105" s="1" t="s">
        <v>0</v>
      </c>
    </row>
    <row r="106" spans="1:18" ht="15" customHeight="1" x14ac:dyDescent="0.2">
      <c r="A106" s="3" t="s">
        <v>285</v>
      </c>
      <c r="B106" s="4" t="s">
        <v>286</v>
      </c>
      <c r="C106" s="4" t="s">
        <v>0</v>
      </c>
      <c r="D106" s="4" t="s">
        <v>0</v>
      </c>
      <c r="E106" s="4" t="s">
        <v>0</v>
      </c>
      <c r="F106" s="4" t="s">
        <v>0</v>
      </c>
      <c r="G106" s="4" t="s">
        <v>0</v>
      </c>
      <c r="H106" s="4" t="s">
        <v>0</v>
      </c>
      <c r="I106" s="4" t="s">
        <v>0</v>
      </c>
      <c r="J106" s="4" t="s">
        <v>0</v>
      </c>
      <c r="K106" s="4" t="s">
        <v>0</v>
      </c>
      <c r="L106" s="4" t="s">
        <v>287</v>
      </c>
      <c r="M106" s="1">
        <f>M107+M109</f>
        <v>2207.8000000000002</v>
      </c>
      <c r="N106" s="1">
        <f t="shared" ref="N106:Q106" si="7">N107+N109</f>
        <v>2207.8000000000002</v>
      </c>
      <c r="O106" s="1">
        <f>O107+O109</f>
        <v>2426.2999999999997</v>
      </c>
      <c r="P106" s="1">
        <f t="shared" si="7"/>
        <v>1616</v>
      </c>
      <c r="Q106" s="1">
        <f t="shared" si="7"/>
        <v>1648.1999999999998</v>
      </c>
      <c r="R106" s="1" t="s">
        <v>0</v>
      </c>
    </row>
    <row r="107" spans="1:18" ht="216" x14ac:dyDescent="0.2">
      <c r="A107" s="25" t="s">
        <v>288</v>
      </c>
      <c r="B107" s="26" t="s">
        <v>289</v>
      </c>
      <c r="C107" s="4" t="s">
        <v>290</v>
      </c>
      <c r="D107" s="4" t="s">
        <v>291</v>
      </c>
      <c r="E107" s="4" t="s">
        <v>292</v>
      </c>
      <c r="F107" s="4" t="s">
        <v>294</v>
      </c>
      <c r="G107" s="4" t="s">
        <v>295</v>
      </c>
      <c r="H107" s="4" t="s">
        <v>296</v>
      </c>
      <c r="I107" s="4" t="s">
        <v>0</v>
      </c>
      <c r="J107" s="4" t="s">
        <v>0</v>
      </c>
      <c r="K107" s="4" t="s">
        <v>0</v>
      </c>
      <c r="L107" s="4" t="s">
        <v>297</v>
      </c>
      <c r="M107" s="1">
        <v>2168.4</v>
      </c>
      <c r="N107" s="1">
        <v>2168.4</v>
      </c>
      <c r="O107" s="1">
        <v>2424.1</v>
      </c>
      <c r="P107" s="1">
        <v>1613.6</v>
      </c>
      <c r="Q107" s="1">
        <v>1645.6</v>
      </c>
      <c r="R107" s="1" t="s">
        <v>0</v>
      </c>
    </row>
    <row r="108" spans="1:18" ht="165.75" customHeight="1" x14ac:dyDescent="0.2">
      <c r="A108" s="25" t="s">
        <v>0</v>
      </c>
      <c r="B108" s="26" t="s">
        <v>0</v>
      </c>
      <c r="C108" s="7" t="s">
        <v>298</v>
      </c>
      <c r="D108" s="7" t="s">
        <v>36</v>
      </c>
      <c r="E108" s="7" t="s">
        <v>299</v>
      </c>
      <c r="F108" s="4" t="s">
        <v>0</v>
      </c>
      <c r="G108" s="4" t="s">
        <v>0</v>
      </c>
      <c r="H108" s="4" t="s">
        <v>0</v>
      </c>
      <c r="I108" s="4" t="s">
        <v>0</v>
      </c>
      <c r="J108" s="4" t="s">
        <v>0</v>
      </c>
      <c r="K108" s="4" t="s">
        <v>0</v>
      </c>
      <c r="L108" s="4"/>
      <c r="M108" s="1"/>
      <c r="N108" s="1"/>
      <c r="O108" s="1"/>
      <c r="P108" s="1"/>
      <c r="Q108" s="1"/>
      <c r="R108" s="1"/>
    </row>
    <row r="109" spans="1:18" ht="396" x14ac:dyDescent="0.2">
      <c r="A109" s="3" t="s">
        <v>300</v>
      </c>
      <c r="B109" s="4" t="s">
        <v>301</v>
      </c>
      <c r="C109" s="4" t="s">
        <v>302</v>
      </c>
      <c r="D109" s="4" t="s">
        <v>303</v>
      </c>
      <c r="E109" s="4" t="s">
        <v>304</v>
      </c>
      <c r="F109" s="4" t="s">
        <v>305</v>
      </c>
      <c r="G109" s="4" t="s">
        <v>36</v>
      </c>
      <c r="H109" s="4" t="s">
        <v>306</v>
      </c>
      <c r="I109" s="4" t="s">
        <v>0</v>
      </c>
      <c r="J109" s="4" t="s">
        <v>0</v>
      </c>
      <c r="K109" s="4" t="s">
        <v>0</v>
      </c>
      <c r="L109" s="4" t="s">
        <v>307</v>
      </c>
      <c r="M109" s="1">
        <v>39.4</v>
      </c>
      <c r="N109" s="1">
        <v>39.4</v>
      </c>
      <c r="O109" s="1">
        <v>2.2000000000000002</v>
      </c>
      <c r="P109" s="1">
        <v>2.4</v>
      </c>
      <c r="Q109" s="1">
        <v>2.6</v>
      </c>
      <c r="R109" s="1" t="s">
        <v>0</v>
      </c>
    </row>
    <row r="110" spans="1:18" ht="33.75" customHeight="1" x14ac:dyDescent="0.2">
      <c r="A110" s="3" t="s">
        <v>308</v>
      </c>
      <c r="B110" s="4" t="s">
        <v>309</v>
      </c>
      <c r="C110" s="4" t="s">
        <v>0</v>
      </c>
      <c r="D110" s="4" t="s">
        <v>0</v>
      </c>
      <c r="E110" s="4" t="s">
        <v>0</v>
      </c>
      <c r="F110" s="4" t="s">
        <v>0</v>
      </c>
      <c r="G110" s="4" t="s">
        <v>0</v>
      </c>
      <c r="H110" s="4" t="s">
        <v>0</v>
      </c>
      <c r="I110" s="4" t="s">
        <v>0</v>
      </c>
      <c r="J110" s="4" t="s">
        <v>0</v>
      </c>
      <c r="K110" s="4" t="s">
        <v>0</v>
      </c>
      <c r="L110" s="4" t="s">
        <v>310</v>
      </c>
      <c r="M110" s="1">
        <f t="shared" ref="M110:Q110" si="8">M111+M113+M117+M118+M121+M123+M124+M125+M126+M127</f>
        <v>21133</v>
      </c>
      <c r="N110" s="1">
        <f t="shared" si="8"/>
        <v>19004.7</v>
      </c>
      <c r="O110" s="1">
        <f t="shared" si="8"/>
        <v>21868.699999999997</v>
      </c>
      <c r="P110" s="1">
        <f t="shared" si="8"/>
        <v>28695.799999999996</v>
      </c>
      <c r="Q110" s="1">
        <f t="shared" si="8"/>
        <v>28351.599999999999</v>
      </c>
      <c r="R110" s="1" t="s">
        <v>0</v>
      </c>
    </row>
    <row r="111" spans="1:18" ht="409.5" x14ac:dyDescent="0.2">
      <c r="A111" s="25" t="s">
        <v>311</v>
      </c>
      <c r="B111" s="26" t="s">
        <v>312</v>
      </c>
      <c r="C111" s="4" t="s">
        <v>0</v>
      </c>
      <c r="D111" s="4" t="s">
        <v>0</v>
      </c>
      <c r="E111" s="4" t="s">
        <v>0</v>
      </c>
      <c r="F111" s="4" t="s">
        <v>313</v>
      </c>
      <c r="G111" s="4" t="s">
        <v>314</v>
      </c>
      <c r="H111" s="4" t="s">
        <v>315</v>
      </c>
      <c r="I111" s="4" t="s">
        <v>316</v>
      </c>
      <c r="J111" s="4" t="s">
        <v>293</v>
      </c>
      <c r="K111" s="4" t="s">
        <v>317</v>
      </c>
      <c r="L111" s="4" t="s">
        <v>121</v>
      </c>
      <c r="M111" s="1">
        <v>3315.6</v>
      </c>
      <c r="N111" s="1">
        <v>1975.4</v>
      </c>
      <c r="O111" s="1">
        <v>4007</v>
      </c>
      <c r="P111" s="1">
        <v>3784.7</v>
      </c>
      <c r="Q111" s="1">
        <v>2807.6</v>
      </c>
      <c r="R111" s="1" t="s">
        <v>0</v>
      </c>
    </row>
    <row r="112" spans="1:18" ht="96" x14ac:dyDescent="0.2">
      <c r="A112" s="25" t="s">
        <v>0</v>
      </c>
      <c r="B112" s="26" t="s">
        <v>0</v>
      </c>
      <c r="C112" s="4" t="s">
        <v>0</v>
      </c>
      <c r="D112" s="4" t="s">
        <v>0</v>
      </c>
      <c r="E112" s="4" t="s">
        <v>0</v>
      </c>
      <c r="F112" s="4" t="s">
        <v>0</v>
      </c>
      <c r="G112" s="4" t="s">
        <v>0</v>
      </c>
      <c r="H112" s="4" t="s">
        <v>0</v>
      </c>
      <c r="I112" s="4" t="s">
        <v>318</v>
      </c>
      <c r="J112" s="4" t="s">
        <v>36</v>
      </c>
      <c r="K112" s="4" t="s">
        <v>319</v>
      </c>
      <c r="L112" s="4" t="s">
        <v>0</v>
      </c>
      <c r="M112" s="1" t="s">
        <v>0</v>
      </c>
      <c r="N112" s="1" t="s">
        <v>0</v>
      </c>
      <c r="O112" s="1" t="s">
        <v>0</v>
      </c>
      <c r="P112" s="1" t="s">
        <v>0</v>
      </c>
      <c r="Q112" s="1" t="s">
        <v>0</v>
      </c>
      <c r="R112" s="1" t="s">
        <v>0</v>
      </c>
    </row>
    <row r="113" spans="1:18" ht="243.75" customHeight="1" x14ac:dyDescent="0.2">
      <c r="A113" s="25" t="s">
        <v>320</v>
      </c>
      <c r="B113" s="26" t="s">
        <v>321</v>
      </c>
      <c r="C113" s="4" t="s">
        <v>322</v>
      </c>
      <c r="D113" s="4" t="s">
        <v>323</v>
      </c>
      <c r="E113" s="4" t="s">
        <v>324</v>
      </c>
      <c r="F113" s="4" t="s">
        <v>325</v>
      </c>
      <c r="G113" s="4" t="s">
        <v>326</v>
      </c>
      <c r="H113" s="4" t="s">
        <v>327</v>
      </c>
      <c r="I113" s="4" t="s">
        <v>328</v>
      </c>
      <c r="J113" s="4" t="s">
        <v>293</v>
      </c>
      <c r="K113" s="4" t="s">
        <v>329</v>
      </c>
      <c r="L113" s="4" t="s">
        <v>330</v>
      </c>
      <c r="M113" s="1">
        <v>1105.7</v>
      </c>
      <c r="N113" s="1">
        <v>1105.7</v>
      </c>
      <c r="O113" s="1">
        <v>2487.6999999999998</v>
      </c>
      <c r="P113" s="1">
        <v>2468.6999999999998</v>
      </c>
      <c r="Q113" s="1">
        <v>2468.6999999999998</v>
      </c>
      <c r="R113" s="1" t="s">
        <v>0</v>
      </c>
    </row>
    <row r="114" spans="1:18" ht="312" x14ac:dyDescent="0.2">
      <c r="A114" s="25" t="s">
        <v>0</v>
      </c>
      <c r="B114" s="26" t="s">
        <v>0</v>
      </c>
      <c r="C114" s="4" t="s">
        <v>0</v>
      </c>
      <c r="D114" s="4" t="s">
        <v>0</v>
      </c>
      <c r="E114" s="4" t="s">
        <v>0</v>
      </c>
      <c r="F114" s="4" t="s">
        <v>331</v>
      </c>
      <c r="G114" s="4" t="s">
        <v>208</v>
      </c>
      <c r="H114" s="4" t="s">
        <v>332</v>
      </c>
      <c r="I114" s="4" t="s">
        <v>333</v>
      </c>
      <c r="J114" s="4" t="s">
        <v>36</v>
      </c>
      <c r="K114" s="4" t="s">
        <v>334</v>
      </c>
      <c r="L114" s="4" t="s">
        <v>0</v>
      </c>
      <c r="M114" s="1" t="s">
        <v>0</v>
      </c>
      <c r="N114" s="1" t="s">
        <v>0</v>
      </c>
      <c r="O114" s="1" t="s">
        <v>0</v>
      </c>
      <c r="P114" s="1" t="s">
        <v>0</v>
      </c>
      <c r="Q114" s="1" t="s">
        <v>0</v>
      </c>
      <c r="R114" s="1" t="s">
        <v>0</v>
      </c>
    </row>
    <row r="115" spans="1:18" ht="96" x14ac:dyDescent="0.2">
      <c r="A115" s="25" t="s">
        <v>0</v>
      </c>
      <c r="B115" s="26" t="s">
        <v>0</v>
      </c>
      <c r="C115" s="7" t="s">
        <v>335</v>
      </c>
      <c r="D115" s="7" t="s">
        <v>36</v>
      </c>
      <c r="E115" s="7" t="s">
        <v>98</v>
      </c>
      <c r="F115" s="4" t="s">
        <v>0</v>
      </c>
      <c r="G115" s="4" t="s">
        <v>0</v>
      </c>
      <c r="H115" s="4" t="s">
        <v>0</v>
      </c>
      <c r="I115" s="4" t="s">
        <v>0</v>
      </c>
      <c r="J115" s="4" t="s">
        <v>0</v>
      </c>
      <c r="K115" s="4" t="s">
        <v>0</v>
      </c>
      <c r="L115" s="4"/>
      <c r="M115" s="1"/>
      <c r="N115" s="1"/>
      <c r="O115" s="1"/>
      <c r="P115" s="1"/>
      <c r="Q115" s="1"/>
      <c r="R115" s="1"/>
    </row>
    <row r="116" spans="1:18" ht="108" x14ac:dyDescent="0.2">
      <c r="A116" s="25" t="s">
        <v>0</v>
      </c>
      <c r="B116" s="26" t="s">
        <v>0</v>
      </c>
      <c r="C116" s="7" t="s">
        <v>161</v>
      </c>
      <c r="D116" s="7" t="s">
        <v>36</v>
      </c>
      <c r="E116" s="7" t="s">
        <v>162</v>
      </c>
      <c r="F116" s="4" t="s">
        <v>0</v>
      </c>
      <c r="G116" s="4" t="s">
        <v>0</v>
      </c>
      <c r="H116" s="4" t="s">
        <v>0</v>
      </c>
      <c r="I116" s="4" t="s">
        <v>0</v>
      </c>
      <c r="J116" s="4" t="s">
        <v>0</v>
      </c>
      <c r="K116" s="4" t="s">
        <v>0</v>
      </c>
      <c r="L116" s="4"/>
      <c r="M116" s="1"/>
      <c r="N116" s="1"/>
      <c r="O116" s="1"/>
      <c r="P116" s="1"/>
      <c r="Q116" s="1"/>
      <c r="R116" s="1"/>
    </row>
    <row r="117" spans="1:18" ht="315" customHeight="1" x14ac:dyDescent="0.2">
      <c r="A117" s="3" t="s">
        <v>336</v>
      </c>
      <c r="B117" s="4" t="s">
        <v>337</v>
      </c>
      <c r="C117" s="4" t="s">
        <v>0</v>
      </c>
      <c r="D117" s="4" t="s">
        <v>0</v>
      </c>
      <c r="E117" s="4" t="s">
        <v>0</v>
      </c>
      <c r="F117" s="4" t="s">
        <v>325</v>
      </c>
      <c r="G117" s="4" t="s">
        <v>295</v>
      </c>
      <c r="H117" s="4" t="s">
        <v>327</v>
      </c>
      <c r="I117" s="4" t="s">
        <v>338</v>
      </c>
      <c r="J117" s="4" t="s">
        <v>339</v>
      </c>
      <c r="K117" s="4" t="s">
        <v>340</v>
      </c>
      <c r="L117" s="4" t="s">
        <v>341</v>
      </c>
      <c r="M117" s="1">
        <v>5914.5</v>
      </c>
      <c r="N117" s="1">
        <v>5669.2</v>
      </c>
      <c r="O117" s="1">
        <v>4775.6000000000004</v>
      </c>
      <c r="P117" s="1">
        <v>8739.6</v>
      </c>
      <c r="Q117" s="1">
        <v>9068.7000000000007</v>
      </c>
      <c r="R117" s="1" t="s">
        <v>0</v>
      </c>
    </row>
    <row r="118" spans="1:18" ht="255.75" customHeight="1" x14ac:dyDescent="0.2">
      <c r="A118" s="25" t="s">
        <v>342</v>
      </c>
      <c r="B118" s="26" t="s">
        <v>343</v>
      </c>
      <c r="C118" s="4" t="s">
        <v>0</v>
      </c>
      <c r="D118" s="4" t="s">
        <v>0</v>
      </c>
      <c r="E118" s="4" t="s">
        <v>0</v>
      </c>
      <c r="F118" s="4" t="s">
        <v>325</v>
      </c>
      <c r="G118" s="4" t="s">
        <v>344</v>
      </c>
      <c r="H118" s="4" t="s">
        <v>327</v>
      </c>
      <c r="I118" s="4" t="s">
        <v>345</v>
      </c>
      <c r="J118" s="4" t="s">
        <v>293</v>
      </c>
      <c r="K118" s="4" t="s">
        <v>346</v>
      </c>
      <c r="L118" s="4" t="s">
        <v>347</v>
      </c>
      <c r="M118" s="1">
        <v>8879.6</v>
      </c>
      <c r="N118" s="1">
        <v>8879.6</v>
      </c>
      <c r="O118" s="1">
        <v>8569</v>
      </c>
      <c r="P118" s="1">
        <v>11476.6</v>
      </c>
      <c r="Q118" s="1">
        <v>11819.9</v>
      </c>
      <c r="R118" s="1" t="s">
        <v>0</v>
      </c>
    </row>
    <row r="119" spans="1:18" ht="252" x14ac:dyDescent="0.2">
      <c r="A119" s="25" t="s">
        <v>0</v>
      </c>
      <c r="B119" s="26" t="s">
        <v>0</v>
      </c>
      <c r="C119" s="4" t="s">
        <v>0</v>
      </c>
      <c r="D119" s="4" t="s">
        <v>0</v>
      </c>
      <c r="E119" s="4" t="s">
        <v>0</v>
      </c>
      <c r="F119" s="4" t="s">
        <v>325</v>
      </c>
      <c r="G119" s="4" t="s">
        <v>348</v>
      </c>
      <c r="H119" s="4" t="s">
        <v>327</v>
      </c>
      <c r="I119" s="4" t="s">
        <v>0</v>
      </c>
      <c r="J119" s="4" t="s">
        <v>0</v>
      </c>
      <c r="K119" s="4" t="s">
        <v>0</v>
      </c>
      <c r="L119" s="4" t="s">
        <v>0</v>
      </c>
      <c r="M119" s="1" t="s">
        <v>0</v>
      </c>
      <c r="N119" s="1" t="s">
        <v>0</v>
      </c>
      <c r="O119" s="1" t="s">
        <v>0</v>
      </c>
      <c r="P119" s="1" t="s">
        <v>0</v>
      </c>
      <c r="Q119" s="1" t="s">
        <v>0</v>
      </c>
      <c r="R119" s="1" t="s">
        <v>0</v>
      </c>
    </row>
    <row r="120" spans="1:18" ht="252" x14ac:dyDescent="0.2">
      <c r="A120" s="25" t="s">
        <v>0</v>
      </c>
      <c r="B120" s="26" t="s">
        <v>0</v>
      </c>
      <c r="C120" s="4" t="s">
        <v>0</v>
      </c>
      <c r="D120" s="4" t="s">
        <v>0</v>
      </c>
      <c r="E120" s="4" t="s">
        <v>0</v>
      </c>
      <c r="F120" s="4" t="s">
        <v>325</v>
      </c>
      <c r="G120" s="4" t="s">
        <v>349</v>
      </c>
      <c r="H120" s="4" t="s">
        <v>327</v>
      </c>
      <c r="I120" s="4" t="s">
        <v>0</v>
      </c>
      <c r="J120" s="4" t="s">
        <v>0</v>
      </c>
      <c r="K120" s="4" t="s">
        <v>0</v>
      </c>
      <c r="L120" s="4" t="s">
        <v>0</v>
      </c>
      <c r="M120" s="1" t="s">
        <v>0</v>
      </c>
      <c r="N120" s="1" t="s">
        <v>0</v>
      </c>
      <c r="O120" s="1" t="s">
        <v>0</v>
      </c>
      <c r="P120" s="1" t="s">
        <v>0</v>
      </c>
      <c r="Q120" s="1" t="s">
        <v>0</v>
      </c>
      <c r="R120" s="1" t="s">
        <v>0</v>
      </c>
    </row>
    <row r="121" spans="1:18" ht="161.25" customHeight="1" x14ac:dyDescent="0.2">
      <c r="A121" s="25" t="s">
        <v>350</v>
      </c>
      <c r="B121" s="26" t="s">
        <v>351</v>
      </c>
      <c r="C121" s="4" t="s">
        <v>0</v>
      </c>
      <c r="D121" s="4" t="s">
        <v>0</v>
      </c>
      <c r="E121" s="4" t="s">
        <v>0</v>
      </c>
      <c r="F121" s="4" t="s">
        <v>352</v>
      </c>
      <c r="G121" s="4" t="s">
        <v>353</v>
      </c>
      <c r="H121" s="4" t="s">
        <v>354</v>
      </c>
      <c r="I121" s="4" t="s">
        <v>355</v>
      </c>
      <c r="J121" s="4" t="s">
        <v>36</v>
      </c>
      <c r="K121" s="4" t="s">
        <v>356</v>
      </c>
      <c r="L121" s="4" t="s">
        <v>357</v>
      </c>
      <c r="M121" s="1">
        <v>645.20000000000005</v>
      </c>
      <c r="N121" s="1">
        <v>645.20000000000005</v>
      </c>
      <c r="O121" s="1">
        <v>521.79999999999995</v>
      </c>
      <c r="P121" s="1">
        <v>522.5</v>
      </c>
      <c r="Q121" s="1">
        <v>523.1</v>
      </c>
      <c r="R121" s="1" t="s">
        <v>0</v>
      </c>
    </row>
    <row r="122" spans="1:18" ht="156" x14ac:dyDescent="0.2">
      <c r="A122" s="25" t="s">
        <v>0</v>
      </c>
      <c r="B122" s="26" t="s">
        <v>0</v>
      </c>
      <c r="C122" s="4" t="s">
        <v>0</v>
      </c>
      <c r="D122" s="4" t="s">
        <v>0</v>
      </c>
      <c r="E122" s="4" t="s">
        <v>0</v>
      </c>
      <c r="F122" s="4" t="s">
        <v>358</v>
      </c>
      <c r="G122" s="4" t="s">
        <v>359</v>
      </c>
      <c r="H122" s="4" t="s">
        <v>360</v>
      </c>
      <c r="I122" s="4" t="s">
        <v>0</v>
      </c>
      <c r="J122" s="4" t="s">
        <v>0</v>
      </c>
      <c r="K122" s="4" t="s">
        <v>0</v>
      </c>
      <c r="L122" s="4" t="s">
        <v>0</v>
      </c>
      <c r="M122" s="1" t="s">
        <v>0</v>
      </c>
      <c r="N122" s="1" t="s">
        <v>0</v>
      </c>
      <c r="O122" s="1" t="s">
        <v>0</v>
      </c>
      <c r="P122" s="1" t="s">
        <v>0</v>
      </c>
      <c r="Q122" s="1" t="s">
        <v>0</v>
      </c>
      <c r="R122" s="1" t="s">
        <v>0</v>
      </c>
    </row>
    <row r="123" spans="1:18" ht="294" customHeight="1" x14ac:dyDescent="0.2">
      <c r="A123" s="3" t="s">
        <v>361</v>
      </c>
      <c r="B123" s="4" t="s">
        <v>362</v>
      </c>
      <c r="C123" s="4" t="s">
        <v>363</v>
      </c>
      <c r="D123" s="4" t="s">
        <v>364</v>
      </c>
      <c r="E123" s="4" t="s">
        <v>365</v>
      </c>
      <c r="F123" s="4" t="s">
        <v>366</v>
      </c>
      <c r="G123" s="4" t="s">
        <v>314</v>
      </c>
      <c r="H123" s="4" t="s">
        <v>367</v>
      </c>
      <c r="I123" s="4" t="s">
        <v>368</v>
      </c>
      <c r="J123" s="4" t="s">
        <v>369</v>
      </c>
      <c r="K123" s="4" t="s">
        <v>370</v>
      </c>
      <c r="L123" s="4" t="s">
        <v>357</v>
      </c>
      <c r="M123" s="1">
        <v>267.60000000000002</v>
      </c>
      <c r="N123" s="1">
        <v>267.60000000000002</v>
      </c>
      <c r="O123" s="1">
        <v>218</v>
      </c>
      <c r="P123" s="1">
        <v>218.3</v>
      </c>
      <c r="Q123" s="1">
        <v>218.8</v>
      </c>
      <c r="R123" s="1" t="s">
        <v>0</v>
      </c>
    </row>
    <row r="124" spans="1:18" ht="276" x14ac:dyDescent="0.2">
      <c r="A124" s="3" t="s">
        <v>371</v>
      </c>
      <c r="B124" s="4" t="s">
        <v>372</v>
      </c>
      <c r="C124" s="4" t="s">
        <v>0</v>
      </c>
      <c r="D124" s="4" t="s">
        <v>0</v>
      </c>
      <c r="E124" s="4" t="s">
        <v>0</v>
      </c>
      <c r="F124" s="4" t="s">
        <v>373</v>
      </c>
      <c r="G124" s="4" t="s">
        <v>314</v>
      </c>
      <c r="H124" s="4" t="s">
        <v>374</v>
      </c>
      <c r="I124" s="4" t="s">
        <v>375</v>
      </c>
      <c r="J124" s="4" t="s">
        <v>339</v>
      </c>
      <c r="K124" s="4" t="s">
        <v>376</v>
      </c>
      <c r="L124" s="4" t="s">
        <v>121</v>
      </c>
      <c r="M124" s="1">
        <v>610.6</v>
      </c>
      <c r="N124" s="1">
        <v>67.8</v>
      </c>
      <c r="O124" s="1">
        <v>961.2</v>
      </c>
      <c r="P124" s="1">
        <v>1157.5999999999999</v>
      </c>
      <c r="Q124" s="1">
        <v>1117.7</v>
      </c>
      <c r="R124" s="1" t="s">
        <v>0</v>
      </c>
    </row>
    <row r="125" spans="1:18" ht="180" customHeight="1" x14ac:dyDescent="0.2">
      <c r="A125" s="3" t="s">
        <v>377</v>
      </c>
      <c r="B125" s="4" t="s">
        <v>378</v>
      </c>
      <c r="C125" s="4" t="s">
        <v>0</v>
      </c>
      <c r="D125" s="4" t="s">
        <v>0</v>
      </c>
      <c r="E125" s="4" t="s">
        <v>0</v>
      </c>
      <c r="F125" s="4" t="s">
        <v>379</v>
      </c>
      <c r="G125" s="4" t="s">
        <v>380</v>
      </c>
      <c r="H125" s="4" t="s">
        <v>381</v>
      </c>
      <c r="I125" s="4" t="s">
        <v>382</v>
      </c>
      <c r="J125" s="4" t="s">
        <v>293</v>
      </c>
      <c r="K125" s="4" t="s">
        <v>383</v>
      </c>
      <c r="L125" s="4" t="s">
        <v>160</v>
      </c>
      <c r="M125" s="1">
        <v>14</v>
      </c>
      <c r="N125" s="1">
        <v>14</v>
      </c>
      <c r="O125" s="1">
        <v>13.1</v>
      </c>
      <c r="P125" s="1">
        <v>13.1</v>
      </c>
      <c r="Q125" s="1">
        <v>13.1</v>
      </c>
      <c r="R125" s="1" t="s">
        <v>0</v>
      </c>
    </row>
    <row r="126" spans="1:18" ht="266.25" customHeight="1" x14ac:dyDescent="0.2">
      <c r="A126" s="3" t="s">
        <v>384</v>
      </c>
      <c r="B126" s="4" t="s">
        <v>385</v>
      </c>
      <c r="C126" s="4" t="s">
        <v>83</v>
      </c>
      <c r="D126" s="4" t="s">
        <v>386</v>
      </c>
      <c r="E126" s="4" t="s">
        <v>85</v>
      </c>
      <c r="F126" s="4" t="s">
        <v>387</v>
      </c>
      <c r="G126" s="4" t="s">
        <v>388</v>
      </c>
      <c r="H126" s="4" t="s">
        <v>389</v>
      </c>
      <c r="I126" s="4" t="s">
        <v>390</v>
      </c>
      <c r="J126" s="4" t="s">
        <v>391</v>
      </c>
      <c r="K126" s="4" t="s">
        <v>392</v>
      </c>
      <c r="L126" s="4" t="s">
        <v>357</v>
      </c>
      <c r="M126" s="1">
        <v>88.2</v>
      </c>
      <c r="N126" s="1">
        <v>88.2</v>
      </c>
      <c r="O126" s="1">
        <v>79.3</v>
      </c>
      <c r="P126" s="1">
        <v>78.400000000000006</v>
      </c>
      <c r="Q126" s="1">
        <v>77.400000000000006</v>
      </c>
      <c r="R126" s="1" t="s">
        <v>0</v>
      </c>
    </row>
    <row r="127" spans="1:18" ht="324" x14ac:dyDescent="0.2">
      <c r="A127" s="3" t="s">
        <v>393</v>
      </c>
      <c r="B127" s="4" t="s">
        <v>394</v>
      </c>
      <c r="C127" s="4" t="s">
        <v>0</v>
      </c>
      <c r="D127" s="4" t="s">
        <v>0</v>
      </c>
      <c r="E127" s="4" t="s">
        <v>0</v>
      </c>
      <c r="F127" s="4" t="s">
        <v>395</v>
      </c>
      <c r="G127" s="4" t="s">
        <v>396</v>
      </c>
      <c r="H127" s="4" t="s">
        <v>397</v>
      </c>
      <c r="I127" s="4" t="s">
        <v>398</v>
      </c>
      <c r="J127" s="4" t="s">
        <v>339</v>
      </c>
      <c r="K127" s="4" t="s">
        <v>399</v>
      </c>
      <c r="L127" s="4" t="s">
        <v>357</v>
      </c>
      <c r="M127" s="1">
        <v>292</v>
      </c>
      <c r="N127" s="1">
        <v>292</v>
      </c>
      <c r="O127" s="1">
        <v>236</v>
      </c>
      <c r="P127" s="1">
        <v>236.3</v>
      </c>
      <c r="Q127" s="1">
        <v>236.6</v>
      </c>
      <c r="R127" s="1" t="s">
        <v>0</v>
      </c>
    </row>
    <row r="128" spans="1:18" ht="24" x14ac:dyDescent="0.2">
      <c r="A128" s="3" t="s">
        <v>400</v>
      </c>
      <c r="B128" s="4" t="s">
        <v>401</v>
      </c>
      <c r="C128" s="4" t="s">
        <v>0</v>
      </c>
      <c r="D128" s="4" t="s">
        <v>0</v>
      </c>
      <c r="E128" s="4" t="s">
        <v>0</v>
      </c>
      <c r="F128" s="4" t="s">
        <v>0</v>
      </c>
      <c r="G128" s="4" t="s">
        <v>0</v>
      </c>
      <c r="H128" s="4" t="s">
        <v>0</v>
      </c>
      <c r="I128" s="4" t="s">
        <v>0</v>
      </c>
      <c r="J128" s="4" t="s">
        <v>0</v>
      </c>
      <c r="K128" s="4" t="s">
        <v>0</v>
      </c>
      <c r="L128" s="4" t="s">
        <v>297</v>
      </c>
      <c r="M128" s="1">
        <v>0</v>
      </c>
      <c r="N128" s="1">
        <v>0</v>
      </c>
      <c r="O128" s="1">
        <v>212.2</v>
      </c>
      <c r="P128" s="1">
        <v>0</v>
      </c>
      <c r="Q128" s="1">
        <v>0</v>
      </c>
      <c r="R128" s="1" t="s">
        <v>0</v>
      </c>
    </row>
    <row r="129" spans="1:18" ht="209.25" customHeight="1" x14ac:dyDescent="0.2">
      <c r="A129" s="3" t="s">
        <v>288</v>
      </c>
      <c r="B129" s="4" t="s">
        <v>402</v>
      </c>
      <c r="C129" s="4" t="s">
        <v>639</v>
      </c>
      <c r="D129" s="4" t="s">
        <v>640</v>
      </c>
      <c r="E129" s="4" t="s">
        <v>292</v>
      </c>
      <c r="F129" s="4" t="s">
        <v>294</v>
      </c>
      <c r="G129" s="4" t="s">
        <v>295</v>
      </c>
      <c r="H129" s="4" t="s">
        <v>296</v>
      </c>
      <c r="I129" s="4" t="s">
        <v>0</v>
      </c>
      <c r="J129" s="4" t="s">
        <v>0</v>
      </c>
      <c r="K129" s="4" t="s">
        <v>0</v>
      </c>
      <c r="L129" s="4" t="s">
        <v>297</v>
      </c>
      <c r="M129" s="1">
        <v>0</v>
      </c>
      <c r="N129" s="1">
        <v>0</v>
      </c>
      <c r="O129" s="1">
        <v>212.2</v>
      </c>
      <c r="P129" s="1">
        <v>0</v>
      </c>
      <c r="Q129" s="1">
        <v>0</v>
      </c>
      <c r="R129" s="1" t="s">
        <v>0</v>
      </c>
    </row>
    <row r="130" spans="1:18" ht="44.25" customHeight="1" x14ac:dyDescent="0.2">
      <c r="A130" s="3" t="s">
        <v>403</v>
      </c>
      <c r="B130" s="4" t="s">
        <v>404</v>
      </c>
      <c r="C130" s="4" t="s">
        <v>0</v>
      </c>
      <c r="D130" s="4" t="s">
        <v>0</v>
      </c>
      <c r="E130" s="4" t="s">
        <v>0</v>
      </c>
      <c r="F130" s="4" t="s">
        <v>0</v>
      </c>
      <c r="G130" s="4" t="s">
        <v>0</v>
      </c>
      <c r="H130" s="4" t="s">
        <v>0</v>
      </c>
      <c r="I130" s="4" t="s">
        <v>0</v>
      </c>
      <c r="J130" s="4" t="s">
        <v>0</v>
      </c>
      <c r="K130" s="4" t="s">
        <v>0</v>
      </c>
      <c r="L130" s="4" t="s">
        <v>405</v>
      </c>
      <c r="M130" s="1">
        <f>M131+M132+M133</f>
        <v>218540.7</v>
      </c>
      <c r="N130" s="1">
        <f t="shared" ref="N130:Q130" si="9">N131+N132+N133</f>
        <v>218038</v>
      </c>
      <c r="O130" s="1">
        <f t="shared" si="9"/>
        <v>221778</v>
      </c>
      <c r="P130" s="1">
        <f t="shared" si="9"/>
        <v>144218.29999999999</v>
      </c>
      <c r="Q130" s="1">
        <f t="shared" si="9"/>
        <v>145731.5</v>
      </c>
      <c r="R130" s="1" t="s">
        <v>0</v>
      </c>
    </row>
    <row r="131" spans="1:18" ht="409.5" x14ac:dyDescent="0.2">
      <c r="A131" s="3" t="s">
        <v>406</v>
      </c>
      <c r="B131" s="4" t="s">
        <v>407</v>
      </c>
      <c r="C131" s="4" t="s">
        <v>56</v>
      </c>
      <c r="D131" s="4" t="s">
        <v>408</v>
      </c>
      <c r="E131" s="4" t="s">
        <v>58</v>
      </c>
      <c r="F131" s="4" t="s">
        <v>409</v>
      </c>
      <c r="G131" s="4" t="s">
        <v>314</v>
      </c>
      <c r="H131" s="4" t="s">
        <v>410</v>
      </c>
      <c r="I131" s="4" t="s">
        <v>411</v>
      </c>
      <c r="J131" s="4" t="s">
        <v>293</v>
      </c>
      <c r="K131" s="4" t="s">
        <v>412</v>
      </c>
      <c r="L131" s="4" t="s">
        <v>65</v>
      </c>
      <c r="M131" s="1">
        <v>88219.7</v>
      </c>
      <c r="N131" s="1">
        <v>88219.7</v>
      </c>
      <c r="O131" s="1">
        <v>93532.1</v>
      </c>
      <c r="P131" s="1">
        <v>61149.7</v>
      </c>
      <c r="Q131" s="1">
        <v>62302.7</v>
      </c>
      <c r="R131" s="1" t="s">
        <v>0</v>
      </c>
    </row>
    <row r="132" spans="1:18" ht="409.5" x14ac:dyDescent="0.2">
      <c r="A132" s="3" t="s">
        <v>413</v>
      </c>
      <c r="B132" s="4" t="s">
        <v>414</v>
      </c>
      <c r="C132" s="4" t="s">
        <v>56</v>
      </c>
      <c r="D132" s="4" t="s">
        <v>408</v>
      </c>
      <c r="E132" s="4" t="s">
        <v>58</v>
      </c>
      <c r="F132" s="4" t="s">
        <v>409</v>
      </c>
      <c r="G132" s="4" t="s">
        <v>314</v>
      </c>
      <c r="H132" s="4" t="s">
        <v>410</v>
      </c>
      <c r="I132" s="4" t="s">
        <v>411</v>
      </c>
      <c r="J132" s="4" t="s">
        <v>293</v>
      </c>
      <c r="K132" s="4" t="s">
        <v>412</v>
      </c>
      <c r="L132" s="4" t="s">
        <v>65</v>
      </c>
      <c r="M132" s="1">
        <v>42025.7</v>
      </c>
      <c r="N132" s="1">
        <v>42025.7</v>
      </c>
      <c r="O132" s="1">
        <v>40131.4</v>
      </c>
      <c r="P132" s="1">
        <v>28678</v>
      </c>
      <c r="Q132" s="1">
        <v>28901</v>
      </c>
      <c r="R132" s="1" t="s">
        <v>0</v>
      </c>
    </row>
    <row r="133" spans="1:18" ht="360" x14ac:dyDescent="0.2">
      <c r="A133" s="3" t="s">
        <v>415</v>
      </c>
      <c r="B133" s="4" t="s">
        <v>416</v>
      </c>
      <c r="C133" s="4" t="s">
        <v>56</v>
      </c>
      <c r="D133" s="4" t="s">
        <v>408</v>
      </c>
      <c r="E133" s="4" t="s">
        <v>58</v>
      </c>
      <c r="F133" s="4" t="s">
        <v>417</v>
      </c>
      <c r="G133" s="4" t="s">
        <v>388</v>
      </c>
      <c r="H133" s="4" t="s">
        <v>418</v>
      </c>
      <c r="I133" s="4" t="s">
        <v>419</v>
      </c>
      <c r="J133" s="4" t="s">
        <v>293</v>
      </c>
      <c r="K133" s="4" t="s">
        <v>412</v>
      </c>
      <c r="L133" s="4" t="s">
        <v>59</v>
      </c>
      <c r="M133" s="1">
        <v>88295.3</v>
      </c>
      <c r="N133" s="1">
        <v>87792.6</v>
      </c>
      <c r="O133" s="1">
        <v>88114.5</v>
      </c>
      <c r="P133" s="1">
        <v>54390.6</v>
      </c>
      <c r="Q133" s="1">
        <v>54527.8</v>
      </c>
      <c r="R133" s="1" t="s">
        <v>0</v>
      </c>
    </row>
    <row r="134" spans="1:18" ht="63.75" customHeight="1" x14ac:dyDescent="0.2">
      <c r="A134" s="3" t="s">
        <v>420</v>
      </c>
      <c r="B134" s="4" t="s">
        <v>421</v>
      </c>
      <c r="C134" s="4" t="s">
        <v>0</v>
      </c>
      <c r="D134" s="4" t="s">
        <v>0</v>
      </c>
      <c r="E134" s="4" t="s">
        <v>0</v>
      </c>
      <c r="F134" s="4" t="s">
        <v>0</v>
      </c>
      <c r="G134" s="4" t="s">
        <v>0</v>
      </c>
      <c r="H134" s="4" t="s">
        <v>0</v>
      </c>
      <c r="I134" s="4" t="s">
        <v>0</v>
      </c>
      <c r="J134" s="4" t="s">
        <v>0</v>
      </c>
      <c r="K134" s="4" t="s">
        <v>0</v>
      </c>
      <c r="L134" s="4" t="s">
        <v>422</v>
      </c>
      <c r="M134" s="1">
        <f t="shared" ref="M134:Q134" si="10">M135+M136</f>
        <v>5937.2000000000007</v>
      </c>
      <c r="N134" s="1">
        <f t="shared" si="10"/>
        <v>5937.2000000000007</v>
      </c>
      <c r="O134" s="1">
        <f t="shared" si="10"/>
        <v>6122.9</v>
      </c>
      <c r="P134" s="1">
        <f t="shared" si="10"/>
        <v>10199.5</v>
      </c>
      <c r="Q134" s="1">
        <f t="shared" si="10"/>
        <v>9858.6999999999989</v>
      </c>
      <c r="R134" s="1" t="s">
        <v>0</v>
      </c>
    </row>
    <row r="135" spans="1:18" ht="84" x14ac:dyDescent="0.2">
      <c r="A135" s="3" t="s">
        <v>423</v>
      </c>
      <c r="B135" s="4" t="s">
        <v>424</v>
      </c>
      <c r="C135" s="4" t="s">
        <v>32</v>
      </c>
      <c r="D135" s="4" t="s">
        <v>425</v>
      </c>
      <c r="E135" s="4" t="s">
        <v>34</v>
      </c>
      <c r="F135" s="4" t="s">
        <v>426</v>
      </c>
      <c r="G135" s="4" t="s">
        <v>263</v>
      </c>
      <c r="H135" s="4" t="s">
        <v>427</v>
      </c>
      <c r="I135" s="4" t="s">
        <v>0</v>
      </c>
      <c r="J135" s="4" t="s">
        <v>0</v>
      </c>
      <c r="K135" s="4" t="s">
        <v>0</v>
      </c>
      <c r="L135" s="4" t="s">
        <v>428</v>
      </c>
      <c r="M135" s="1">
        <v>4.5999999999999996</v>
      </c>
      <c r="N135" s="1">
        <v>4.5999999999999996</v>
      </c>
      <c r="O135" s="1">
        <v>0</v>
      </c>
      <c r="P135" s="1">
        <v>0</v>
      </c>
      <c r="Q135" s="1">
        <v>0</v>
      </c>
      <c r="R135" s="1" t="s">
        <v>0</v>
      </c>
    </row>
    <row r="136" spans="1:18" ht="37.5" customHeight="1" x14ac:dyDescent="0.2">
      <c r="A136" s="3" t="s">
        <v>429</v>
      </c>
      <c r="B136" s="4" t="s">
        <v>430</v>
      </c>
      <c r="C136" s="4" t="s">
        <v>0</v>
      </c>
      <c r="D136" s="4" t="s">
        <v>0</v>
      </c>
      <c r="E136" s="4" t="s">
        <v>0</v>
      </c>
      <c r="F136" s="4" t="s">
        <v>0</v>
      </c>
      <c r="G136" s="4" t="s">
        <v>0</v>
      </c>
      <c r="H136" s="4" t="s">
        <v>0</v>
      </c>
      <c r="I136" s="4" t="s">
        <v>0</v>
      </c>
      <c r="J136" s="4" t="s">
        <v>0</v>
      </c>
      <c r="K136" s="4" t="s">
        <v>0</v>
      </c>
      <c r="L136" s="4" t="s">
        <v>431</v>
      </c>
      <c r="M136" s="1">
        <f>M137</f>
        <v>5932.6</v>
      </c>
      <c r="N136" s="1">
        <f t="shared" ref="N136:Q136" si="11">N137</f>
        <v>5932.6</v>
      </c>
      <c r="O136" s="1">
        <f t="shared" si="11"/>
        <v>6122.9</v>
      </c>
      <c r="P136" s="1">
        <f t="shared" si="11"/>
        <v>10199.5</v>
      </c>
      <c r="Q136" s="1">
        <f t="shared" si="11"/>
        <v>9858.6999999999989</v>
      </c>
      <c r="R136" s="1" t="s">
        <v>0</v>
      </c>
    </row>
    <row r="137" spans="1:18" ht="51.75" customHeight="1" x14ac:dyDescent="0.2">
      <c r="A137" s="3" t="s">
        <v>432</v>
      </c>
      <c r="B137" s="4" t="s">
        <v>433</v>
      </c>
      <c r="C137" s="4" t="s">
        <v>0</v>
      </c>
      <c r="D137" s="4" t="s">
        <v>0</v>
      </c>
      <c r="E137" s="4" t="s">
        <v>0</v>
      </c>
      <c r="F137" s="4" t="s">
        <v>0</v>
      </c>
      <c r="G137" s="4" t="s">
        <v>0</v>
      </c>
      <c r="H137" s="4" t="s">
        <v>0</v>
      </c>
      <c r="I137" s="4" t="s">
        <v>0</v>
      </c>
      <c r="J137" s="4" t="s">
        <v>0</v>
      </c>
      <c r="K137" s="4" t="s">
        <v>0</v>
      </c>
      <c r="L137" s="4" t="s">
        <v>431</v>
      </c>
      <c r="M137" s="1">
        <f>M138+M140+M141+M143+M144</f>
        <v>5932.6</v>
      </c>
      <c r="N137" s="1">
        <f>N138+N140+N141+N143+N144</f>
        <v>5932.6</v>
      </c>
      <c r="O137" s="1">
        <f>O138+O140+O141+O143+O144+O139</f>
        <v>6122.9</v>
      </c>
      <c r="P137" s="1">
        <f t="shared" ref="P137" si="12">P138+P140+P141+P143+P144+P139</f>
        <v>10199.5</v>
      </c>
      <c r="Q137" s="1">
        <f>Q138+Q140+Q141+Q143+Q144+Q139</f>
        <v>9858.6999999999989</v>
      </c>
      <c r="R137" s="1" t="s">
        <v>0</v>
      </c>
    </row>
    <row r="138" spans="1:18" ht="216.75" customHeight="1" x14ac:dyDescent="0.2">
      <c r="A138" s="3" t="s">
        <v>434</v>
      </c>
      <c r="B138" s="4" t="s">
        <v>435</v>
      </c>
      <c r="C138" s="4" t="s">
        <v>32</v>
      </c>
      <c r="D138" s="4" t="s">
        <v>171</v>
      </c>
      <c r="E138" s="4" t="s">
        <v>34</v>
      </c>
      <c r="F138" s="4" t="s">
        <v>426</v>
      </c>
      <c r="G138" s="4" t="s">
        <v>436</v>
      </c>
      <c r="H138" s="4" t="s">
        <v>427</v>
      </c>
      <c r="I138" s="4" t="s">
        <v>652</v>
      </c>
      <c r="J138" s="4" t="s">
        <v>0</v>
      </c>
      <c r="K138" s="4" t="s">
        <v>0</v>
      </c>
      <c r="L138" s="4" t="s">
        <v>437</v>
      </c>
      <c r="M138" s="1">
        <v>65.5</v>
      </c>
      <c r="N138" s="1">
        <v>65.5</v>
      </c>
      <c r="O138" s="1">
        <v>2777.7</v>
      </c>
      <c r="P138" s="1">
        <f>2899.5+120.4+88.2</f>
        <v>3108.1</v>
      </c>
      <c r="Q138" s="1">
        <f>3016.7+120.4+88.2</f>
        <v>3225.2999999999997</v>
      </c>
      <c r="R138" s="1" t="s">
        <v>0</v>
      </c>
    </row>
    <row r="139" spans="1:18" ht="219" customHeight="1" x14ac:dyDescent="0.2">
      <c r="A139" s="3" t="s">
        <v>438</v>
      </c>
      <c r="B139" s="4" t="s">
        <v>439</v>
      </c>
      <c r="C139" s="7" t="s">
        <v>32</v>
      </c>
      <c r="D139" s="7" t="s">
        <v>171</v>
      </c>
      <c r="E139" s="7" t="s">
        <v>34</v>
      </c>
      <c r="F139" s="7" t="s">
        <v>426</v>
      </c>
      <c r="G139" s="7" t="s">
        <v>436</v>
      </c>
      <c r="H139" s="7" t="s">
        <v>427</v>
      </c>
      <c r="I139" s="4" t="s">
        <v>652</v>
      </c>
      <c r="J139" s="4" t="s">
        <v>0</v>
      </c>
      <c r="K139" s="4" t="s">
        <v>0</v>
      </c>
      <c r="L139" s="4" t="s">
        <v>38</v>
      </c>
      <c r="M139" s="1" t="s">
        <v>0</v>
      </c>
      <c r="N139" s="1" t="s">
        <v>0</v>
      </c>
      <c r="O139" s="1">
        <v>154.9</v>
      </c>
      <c r="P139" s="1">
        <f>711+200</f>
        <v>911</v>
      </c>
      <c r="Q139" s="1">
        <f>759+200</f>
        <v>959</v>
      </c>
      <c r="R139" s="1" t="s">
        <v>0</v>
      </c>
    </row>
    <row r="140" spans="1:18" ht="220.5" customHeight="1" x14ac:dyDescent="0.2">
      <c r="A140" s="3" t="s">
        <v>440</v>
      </c>
      <c r="B140" s="4" t="s">
        <v>441</v>
      </c>
      <c r="C140" s="4" t="s">
        <v>32</v>
      </c>
      <c r="D140" s="4" t="s">
        <v>171</v>
      </c>
      <c r="E140" s="4" t="s">
        <v>34</v>
      </c>
      <c r="F140" s="4" t="s">
        <v>426</v>
      </c>
      <c r="G140" s="4" t="s">
        <v>436</v>
      </c>
      <c r="H140" s="4" t="s">
        <v>427</v>
      </c>
      <c r="I140" s="4" t="s">
        <v>652</v>
      </c>
      <c r="J140" s="4" t="s">
        <v>0</v>
      </c>
      <c r="K140" s="4" t="s">
        <v>0</v>
      </c>
      <c r="L140" s="4" t="s">
        <v>48</v>
      </c>
      <c r="M140" s="1">
        <v>3604.6</v>
      </c>
      <c r="N140" s="1">
        <v>3604.6</v>
      </c>
      <c r="O140" s="1">
        <v>1610.4</v>
      </c>
      <c r="P140" s="1">
        <v>3583.5</v>
      </c>
      <c r="Q140" s="1">
        <v>5137.1000000000004</v>
      </c>
      <c r="R140" s="1" t="s">
        <v>0</v>
      </c>
    </row>
    <row r="141" spans="1:18" ht="223.5" customHeight="1" x14ac:dyDescent="0.2">
      <c r="A141" s="25" t="s">
        <v>442</v>
      </c>
      <c r="B141" s="26" t="s">
        <v>443</v>
      </c>
      <c r="C141" s="4" t="s">
        <v>32</v>
      </c>
      <c r="D141" s="4" t="s">
        <v>171</v>
      </c>
      <c r="E141" s="4" t="s">
        <v>34</v>
      </c>
      <c r="F141" s="4" t="s">
        <v>426</v>
      </c>
      <c r="G141" s="4" t="s">
        <v>436</v>
      </c>
      <c r="H141" s="4" t="s">
        <v>427</v>
      </c>
      <c r="I141" s="7" t="s">
        <v>652</v>
      </c>
      <c r="J141" s="4" t="s">
        <v>0</v>
      </c>
      <c r="K141" s="4" t="s">
        <v>0</v>
      </c>
      <c r="L141" s="4" t="s">
        <v>175</v>
      </c>
      <c r="M141" s="1">
        <v>1739.5</v>
      </c>
      <c r="N141" s="1">
        <v>1739.5</v>
      </c>
      <c r="O141" s="1">
        <v>1100.4000000000001</v>
      </c>
      <c r="P141" s="1">
        <v>2059.6</v>
      </c>
      <c r="Q141" s="1">
        <v>0</v>
      </c>
      <c r="R141" s="1" t="s">
        <v>0</v>
      </c>
    </row>
    <row r="142" spans="1:18" ht="120" x14ac:dyDescent="0.2">
      <c r="A142" s="25" t="s">
        <v>0</v>
      </c>
      <c r="B142" s="26" t="s">
        <v>0</v>
      </c>
      <c r="C142" s="7" t="s">
        <v>444</v>
      </c>
      <c r="D142" s="7" t="s">
        <v>36</v>
      </c>
      <c r="E142" s="7" t="s">
        <v>445</v>
      </c>
      <c r="F142" s="4" t="s">
        <v>0</v>
      </c>
      <c r="G142" s="4" t="s">
        <v>0</v>
      </c>
      <c r="H142" s="4" t="s">
        <v>0</v>
      </c>
      <c r="I142" s="4" t="s">
        <v>0</v>
      </c>
      <c r="J142" s="4" t="s">
        <v>0</v>
      </c>
      <c r="K142" s="4" t="s">
        <v>0</v>
      </c>
      <c r="L142" s="4"/>
      <c r="M142" s="1"/>
      <c r="N142" s="1"/>
      <c r="O142" s="1"/>
      <c r="P142" s="1"/>
      <c r="Q142" s="1"/>
      <c r="R142" s="1"/>
    </row>
    <row r="143" spans="1:18" ht="222" customHeight="1" x14ac:dyDescent="0.2">
      <c r="A143" s="3" t="s">
        <v>446</v>
      </c>
      <c r="B143" s="4" t="s">
        <v>447</v>
      </c>
      <c r="C143" s="4" t="s">
        <v>32</v>
      </c>
      <c r="D143" s="4" t="s">
        <v>171</v>
      </c>
      <c r="E143" s="4" t="s">
        <v>34</v>
      </c>
      <c r="F143" s="4" t="s">
        <v>426</v>
      </c>
      <c r="G143" s="4" t="s">
        <v>436</v>
      </c>
      <c r="H143" s="4" t="s">
        <v>427</v>
      </c>
      <c r="I143" s="7" t="s">
        <v>652</v>
      </c>
      <c r="J143" s="4" t="s">
        <v>0</v>
      </c>
      <c r="K143" s="4" t="s">
        <v>0</v>
      </c>
      <c r="L143" s="4" t="s">
        <v>448</v>
      </c>
      <c r="M143" s="1">
        <v>333</v>
      </c>
      <c r="N143" s="1">
        <v>333</v>
      </c>
      <c r="O143" s="1">
        <v>309.5</v>
      </c>
      <c r="P143" s="1">
        <v>357.3</v>
      </c>
      <c r="Q143" s="1">
        <v>357.3</v>
      </c>
      <c r="R143" s="1" t="s">
        <v>0</v>
      </c>
    </row>
    <row r="144" spans="1:18" ht="226.5" customHeight="1" x14ac:dyDescent="0.2">
      <c r="A144" s="3" t="s">
        <v>449</v>
      </c>
      <c r="B144" s="4" t="s">
        <v>450</v>
      </c>
      <c r="C144" s="4" t="s">
        <v>32</v>
      </c>
      <c r="D144" s="4" t="s">
        <v>171</v>
      </c>
      <c r="E144" s="4" t="s">
        <v>34</v>
      </c>
      <c r="F144" s="4" t="s">
        <v>426</v>
      </c>
      <c r="G144" s="4" t="s">
        <v>436</v>
      </c>
      <c r="H144" s="4" t="s">
        <v>427</v>
      </c>
      <c r="I144" s="4" t="s">
        <v>652</v>
      </c>
      <c r="J144" s="4" t="s">
        <v>0</v>
      </c>
      <c r="K144" s="4" t="s">
        <v>0</v>
      </c>
      <c r="L144" s="4" t="s">
        <v>451</v>
      </c>
      <c r="M144" s="1">
        <v>190</v>
      </c>
      <c r="N144" s="1">
        <v>190</v>
      </c>
      <c r="O144" s="1">
        <v>170</v>
      </c>
      <c r="P144" s="1">
        <v>180</v>
      </c>
      <c r="Q144" s="1">
        <v>180</v>
      </c>
      <c r="R144" s="1" t="s">
        <v>0</v>
      </c>
    </row>
    <row r="145" spans="1:18" ht="40.5" customHeight="1" x14ac:dyDescent="0.2">
      <c r="A145" s="16" t="s">
        <v>452</v>
      </c>
      <c r="B145" s="17" t="s">
        <v>453</v>
      </c>
      <c r="C145" s="4" t="s">
        <v>0</v>
      </c>
      <c r="D145" s="4" t="s">
        <v>0</v>
      </c>
      <c r="E145" s="4" t="s">
        <v>0</v>
      </c>
      <c r="F145" s="4" t="s">
        <v>0</v>
      </c>
      <c r="G145" s="4" t="s">
        <v>0</v>
      </c>
      <c r="H145" s="4" t="s">
        <v>0</v>
      </c>
      <c r="I145" s="4" t="s">
        <v>0</v>
      </c>
      <c r="J145" s="4" t="s">
        <v>0</v>
      </c>
      <c r="K145" s="4" t="s">
        <v>0</v>
      </c>
      <c r="L145" s="4" t="s">
        <v>454</v>
      </c>
      <c r="M145" s="18">
        <v>0</v>
      </c>
      <c r="N145" s="18">
        <v>0</v>
      </c>
      <c r="O145" s="18">
        <v>0</v>
      </c>
      <c r="P145" s="18">
        <v>9268.5</v>
      </c>
      <c r="Q145" s="18">
        <v>21618.5</v>
      </c>
      <c r="R145" s="18" t="s">
        <v>0</v>
      </c>
    </row>
    <row r="146" spans="1:18" ht="72" x14ac:dyDescent="0.2">
      <c r="A146" s="14" t="s">
        <v>456</v>
      </c>
      <c r="B146" s="15" t="s">
        <v>457</v>
      </c>
      <c r="C146" s="15" t="s">
        <v>0</v>
      </c>
      <c r="D146" s="15" t="s">
        <v>0</v>
      </c>
      <c r="E146" s="15" t="s">
        <v>0</v>
      </c>
      <c r="F146" s="15" t="s">
        <v>0</v>
      </c>
      <c r="G146" s="15" t="s">
        <v>0</v>
      </c>
      <c r="H146" s="15" t="s">
        <v>0</v>
      </c>
      <c r="I146" s="15" t="s">
        <v>0</v>
      </c>
      <c r="J146" s="15" t="s">
        <v>0</v>
      </c>
      <c r="K146" s="15" t="s">
        <v>0</v>
      </c>
      <c r="L146" s="10" t="s">
        <v>458</v>
      </c>
      <c r="M146" s="19">
        <v>103108.8</v>
      </c>
      <c r="N146" s="19">
        <v>96439.5</v>
      </c>
      <c r="O146" s="19">
        <f>O147+O172+O185+O190+O195+O200</f>
        <v>67686.7</v>
      </c>
      <c r="P146" s="19">
        <f t="shared" ref="P146:Q146" si="13">P147+P172+P185+P190+P195+P200</f>
        <v>72393.400000000009</v>
      </c>
      <c r="Q146" s="19">
        <f t="shared" si="13"/>
        <v>77231.600000000006</v>
      </c>
      <c r="R146" s="19"/>
    </row>
    <row r="147" spans="1:18" ht="48" x14ac:dyDescent="0.2">
      <c r="A147" s="14" t="s">
        <v>459</v>
      </c>
      <c r="B147" s="15" t="s">
        <v>460</v>
      </c>
      <c r="C147" s="15" t="s">
        <v>0</v>
      </c>
      <c r="D147" s="15" t="s">
        <v>0</v>
      </c>
      <c r="E147" s="15" t="s">
        <v>0</v>
      </c>
      <c r="F147" s="15" t="s">
        <v>0</v>
      </c>
      <c r="G147" s="15" t="s">
        <v>0</v>
      </c>
      <c r="H147" s="15" t="s">
        <v>0</v>
      </c>
      <c r="I147" s="15" t="s">
        <v>0</v>
      </c>
      <c r="J147" s="15" t="s">
        <v>0</v>
      </c>
      <c r="K147" s="15" t="s">
        <v>0</v>
      </c>
      <c r="L147" s="10" t="s">
        <v>461</v>
      </c>
      <c r="M147" s="19">
        <v>58988.3</v>
      </c>
      <c r="N147" s="19">
        <v>55104.9</v>
      </c>
      <c r="O147" s="19">
        <f>O148+O169</f>
        <v>50139.7</v>
      </c>
      <c r="P147" s="19">
        <f t="shared" ref="P147:Q147" si="14">P148+P169</f>
        <v>56481.700000000004</v>
      </c>
      <c r="Q147" s="19">
        <f t="shared" si="14"/>
        <v>60968.4</v>
      </c>
      <c r="R147" s="19"/>
    </row>
    <row r="148" spans="1:18" ht="41.25" customHeight="1" x14ac:dyDescent="0.2">
      <c r="A148" s="14" t="s">
        <v>462</v>
      </c>
      <c r="B148" s="15" t="s">
        <v>463</v>
      </c>
      <c r="C148" s="15" t="s">
        <v>0</v>
      </c>
      <c r="D148" s="15" t="s">
        <v>0</v>
      </c>
      <c r="E148" s="15" t="s">
        <v>0</v>
      </c>
      <c r="F148" s="15" t="s">
        <v>0</v>
      </c>
      <c r="G148" s="15" t="s">
        <v>0</v>
      </c>
      <c r="H148" s="15" t="s">
        <v>0</v>
      </c>
      <c r="I148" s="15" t="s">
        <v>0</v>
      </c>
      <c r="J148" s="15" t="s">
        <v>0</v>
      </c>
      <c r="K148" s="15" t="s">
        <v>0</v>
      </c>
      <c r="L148" s="10" t="s">
        <v>461</v>
      </c>
      <c r="M148" s="19">
        <v>58988.3</v>
      </c>
      <c r="N148" s="19">
        <v>55104.9</v>
      </c>
      <c r="O148" s="19">
        <f>O149+O151+O155+O157+O159+O161+O163+O164+O166+O168</f>
        <v>50139.7</v>
      </c>
      <c r="P148" s="19">
        <f t="shared" ref="P148:Q148" si="15">P149+P151+P155+P157+P159+P161+P163+P164+P166+P168</f>
        <v>56481.700000000004</v>
      </c>
      <c r="Q148" s="19">
        <f t="shared" si="15"/>
        <v>60968.4</v>
      </c>
      <c r="R148" s="19"/>
    </row>
    <row r="149" spans="1:18" ht="84" x14ac:dyDescent="0.2">
      <c r="A149" s="25" t="s">
        <v>464</v>
      </c>
      <c r="B149" s="26" t="s">
        <v>465</v>
      </c>
      <c r="C149" s="15" t="s">
        <v>32</v>
      </c>
      <c r="D149" s="15" t="s">
        <v>466</v>
      </c>
      <c r="E149" s="15" t="s">
        <v>34</v>
      </c>
      <c r="F149" s="15" t="s">
        <v>0</v>
      </c>
      <c r="G149" s="15" t="s">
        <v>0</v>
      </c>
      <c r="H149" s="15" t="s">
        <v>0</v>
      </c>
      <c r="I149" s="15" t="s">
        <v>0</v>
      </c>
      <c r="J149" s="15" t="s">
        <v>0</v>
      </c>
      <c r="K149" s="15" t="s">
        <v>0</v>
      </c>
      <c r="L149" s="10" t="s">
        <v>38</v>
      </c>
      <c r="M149" s="19">
        <v>425.9</v>
      </c>
      <c r="N149" s="19">
        <v>422.9</v>
      </c>
      <c r="O149" s="19">
        <v>215.5</v>
      </c>
      <c r="P149" s="19">
        <v>370</v>
      </c>
      <c r="Q149" s="19">
        <v>370</v>
      </c>
      <c r="R149" s="19"/>
    </row>
    <row r="150" spans="1:18" ht="60" x14ac:dyDescent="0.2">
      <c r="A150" s="25" t="s">
        <v>0</v>
      </c>
      <c r="B150" s="26" t="s">
        <v>0</v>
      </c>
      <c r="C150" s="15" t="s">
        <v>39</v>
      </c>
      <c r="D150" s="15" t="s">
        <v>40</v>
      </c>
      <c r="E150" s="15" t="s">
        <v>41</v>
      </c>
      <c r="F150" s="15" t="s">
        <v>0</v>
      </c>
      <c r="G150" s="15" t="s">
        <v>0</v>
      </c>
      <c r="H150" s="15" t="s">
        <v>0</v>
      </c>
      <c r="I150" s="15" t="s">
        <v>0</v>
      </c>
      <c r="J150" s="15" t="s">
        <v>0</v>
      </c>
      <c r="K150" s="15" t="s">
        <v>0</v>
      </c>
      <c r="L150" s="10" t="s">
        <v>0</v>
      </c>
      <c r="M150" s="19" t="s">
        <v>0</v>
      </c>
      <c r="N150" s="19" t="s">
        <v>0</v>
      </c>
      <c r="O150" s="19"/>
      <c r="P150" s="19"/>
      <c r="Q150" s="19"/>
      <c r="R150" s="19"/>
    </row>
    <row r="151" spans="1:18" ht="60" x14ac:dyDescent="0.2">
      <c r="A151" s="25" t="s">
        <v>467</v>
      </c>
      <c r="B151" s="26" t="s">
        <v>468</v>
      </c>
      <c r="C151" s="15" t="s">
        <v>214</v>
      </c>
      <c r="D151" s="15" t="s">
        <v>215</v>
      </c>
      <c r="E151" s="15" t="s">
        <v>216</v>
      </c>
      <c r="F151" s="15" t="s">
        <v>0</v>
      </c>
      <c r="G151" s="15" t="s">
        <v>0</v>
      </c>
      <c r="H151" s="15" t="s">
        <v>0</v>
      </c>
      <c r="I151" s="15" t="s">
        <v>0</v>
      </c>
      <c r="J151" s="15" t="s">
        <v>0</v>
      </c>
      <c r="K151" s="15" t="s">
        <v>0</v>
      </c>
      <c r="L151" s="10" t="s">
        <v>175</v>
      </c>
      <c r="M151" s="19">
        <v>7559.8</v>
      </c>
      <c r="N151" s="19">
        <v>7395.5</v>
      </c>
      <c r="O151" s="19">
        <v>1040.5999999999999</v>
      </c>
      <c r="P151" s="19">
        <v>5280.7</v>
      </c>
      <c r="Q151" s="19">
        <v>5789.2</v>
      </c>
      <c r="R151" s="19"/>
    </row>
    <row r="152" spans="1:18" ht="84" x14ac:dyDescent="0.2">
      <c r="A152" s="25" t="s">
        <v>0</v>
      </c>
      <c r="B152" s="26" t="s">
        <v>0</v>
      </c>
      <c r="C152" s="15" t="s">
        <v>32</v>
      </c>
      <c r="D152" s="15" t="s">
        <v>174</v>
      </c>
      <c r="E152" s="15" t="s">
        <v>34</v>
      </c>
      <c r="F152" s="15" t="s">
        <v>0</v>
      </c>
      <c r="G152" s="15" t="s">
        <v>0</v>
      </c>
      <c r="H152" s="15" t="s">
        <v>0</v>
      </c>
      <c r="I152" s="15" t="s">
        <v>0</v>
      </c>
      <c r="J152" s="15" t="s">
        <v>0</v>
      </c>
      <c r="K152" s="15" t="s">
        <v>0</v>
      </c>
      <c r="L152" s="10" t="s">
        <v>0</v>
      </c>
      <c r="M152" s="19" t="s">
        <v>0</v>
      </c>
      <c r="N152" s="19" t="s">
        <v>0</v>
      </c>
      <c r="O152" s="19"/>
      <c r="P152" s="19"/>
      <c r="Q152" s="19"/>
      <c r="R152" s="19"/>
    </row>
    <row r="153" spans="1:18" ht="48" x14ac:dyDescent="0.2">
      <c r="A153" s="25" t="s">
        <v>0</v>
      </c>
      <c r="B153" s="26" t="s">
        <v>0</v>
      </c>
      <c r="C153" s="15" t="s">
        <v>469</v>
      </c>
      <c r="D153" s="15" t="s">
        <v>215</v>
      </c>
      <c r="E153" s="15" t="s">
        <v>470</v>
      </c>
      <c r="F153" s="15" t="s">
        <v>0</v>
      </c>
      <c r="G153" s="15" t="s">
        <v>0</v>
      </c>
      <c r="H153" s="15" t="s">
        <v>0</v>
      </c>
      <c r="I153" s="15" t="s">
        <v>0</v>
      </c>
      <c r="J153" s="15" t="s">
        <v>0</v>
      </c>
      <c r="K153" s="15" t="s">
        <v>0</v>
      </c>
      <c r="L153" s="10" t="s">
        <v>0</v>
      </c>
      <c r="M153" s="19" t="s">
        <v>0</v>
      </c>
      <c r="N153" s="19" t="s">
        <v>0</v>
      </c>
      <c r="O153" s="19"/>
      <c r="P153" s="19"/>
      <c r="Q153" s="19"/>
      <c r="R153" s="19"/>
    </row>
    <row r="154" spans="1:18" ht="48" x14ac:dyDescent="0.2">
      <c r="A154" s="25" t="s">
        <v>0</v>
      </c>
      <c r="B154" s="26" t="s">
        <v>0</v>
      </c>
      <c r="C154" s="15" t="s">
        <v>471</v>
      </c>
      <c r="D154" s="15" t="s">
        <v>472</v>
      </c>
      <c r="E154" s="15" t="s">
        <v>137</v>
      </c>
      <c r="F154" s="15" t="s">
        <v>0</v>
      </c>
      <c r="G154" s="15" t="s">
        <v>0</v>
      </c>
      <c r="H154" s="15" t="s">
        <v>0</v>
      </c>
      <c r="I154" s="15" t="s">
        <v>0</v>
      </c>
      <c r="J154" s="15" t="s">
        <v>0</v>
      </c>
      <c r="K154" s="15" t="s">
        <v>0</v>
      </c>
      <c r="L154" s="10" t="s">
        <v>0</v>
      </c>
      <c r="M154" s="19" t="s">
        <v>0</v>
      </c>
      <c r="N154" s="19" t="s">
        <v>0</v>
      </c>
      <c r="O154" s="19"/>
      <c r="P154" s="19"/>
      <c r="Q154" s="19"/>
      <c r="R154" s="19"/>
    </row>
    <row r="155" spans="1:18" ht="120" x14ac:dyDescent="0.2">
      <c r="A155" s="25" t="s">
        <v>473</v>
      </c>
      <c r="B155" s="26" t="s">
        <v>474</v>
      </c>
      <c r="C155" s="15" t="s">
        <v>45</v>
      </c>
      <c r="D155" s="15" t="s">
        <v>46</v>
      </c>
      <c r="E155" s="15" t="s">
        <v>47</v>
      </c>
      <c r="F155" s="15" t="s">
        <v>0</v>
      </c>
      <c r="G155" s="15" t="s">
        <v>0</v>
      </c>
      <c r="H155" s="15" t="s">
        <v>0</v>
      </c>
      <c r="I155" s="15" t="s">
        <v>0</v>
      </c>
      <c r="J155" s="15" t="s">
        <v>0</v>
      </c>
      <c r="K155" s="15" t="s">
        <v>0</v>
      </c>
      <c r="L155" s="10" t="s">
        <v>48</v>
      </c>
      <c r="M155" s="19">
        <v>18620.599999999999</v>
      </c>
      <c r="N155" s="19">
        <v>16899.5</v>
      </c>
      <c r="O155" s="19">
        <v>18711.099999999999</v>
      </c>
      <c r="P155" s="19">
        <v>21638.400000000001</v>
      </c>
      <c r="Q155" s="19">
        <v>24858.2</v>
      </c>
      <c r="R155" s="19"/>
    </row>
    <row r="156" spans="1:18" ht="84" x14ac:dyDescent="0.2">
      <c r="A156" s="25" t="s">
        <v>0</v>
      </c>
      <c r="B156" s="26" t="s">
        <v>0</v>
      </c>
      <c r="C156" s="15" t="s">
        <v>32</v>
      </c>
      <c r="D156" s="15" t="s">
        <v>475</v>
      </c>
      <c r="E156" s="15" t="s">
        <v>34</v>
      </c>
      <c r="F156" s="15" t="s">
        <v>0</v>
      </c>
      <c r="G156" s="15" t="s">
        <v>0</v>
      </c>
      <c r="H156" s="15" t="s">
        <v>0</v>
      </c>
      <c r="I156" s="15" t="s">
        <v>0</v>
      </c>
      <c r="J156" s="15" t="s">
        <v>0</v>
      </c>
      <c r="K156" s="15" t="s">
        <v>0</v>
      </c>
      <c r="L156" s="10" t="s">
        <v>0</v>
      </c>
      <c r="M156" s="19" t="s">
        <v>0</v>
      </c>
      <c r="N156" s="19" t="s">
        <v>0</v>
      </c>
      <c r="O156" s="19"/>
      <c r="P156" s="19"/>
      <c r="Q156" s="19"/>
      <c r="R156" s="19"/>
    </row>
    <row r="157" spans="1:18" ht="48" x14ac:dyDescent="0.2">
      <c r="A157" s="25" t="s">
        <v>476</v>
      </c>
      <c r="B157" s="26" t="s">
        <v>477</v>
      </c>
      <c r="C157" s="15" t="s">
        <v>154</v>
      </c>
      <c r="D157" s="15" t="s">
        <v>155</v>
      </c>
      <c r="E157" s="15" t="s">
        <v>156</v>
      </c>
      <c r="F157" s="15" t="s">
        <v>0</v>
      </c>
      <c r="G157" s="15" t="s">
        <v>0</v>
      </c>
      <c r="H157" s="15" t="s">
        <v>0</v>
      </c>
      <c r="I157" s="15" t="s">
        <v>0</v>
      </c>
      <c r="J157" s="15" t="s">
        <v>0</v>
      </c>
      <c r="K157" s="15" t="s">
        <v>0</v>
      </c>
      <c r="L157" s="10" t="s">
        <v>478</v>
      </c>
      <c r="M157" s="19">
        <v>2293.1</v>
      </c>
      <c r="N157" s="19">
        <v>1944.3</v>
      </c>
      <c r="O157" s="19">
        <f>1896.7+57.1</f>
        <v>1953.8</v>
      </c>
      <c r="P157" s="19">
        <v>2398.8000000000002</v>
      </c>
      <c r="Q157" s="19">
        <v>2398.8000000000002</v>
      </c>
      <c r="R157" s="19"/>
    </row>
    <row r="158" spans="1:18" ht="73.5" customHeight="1" x14ac:dyDescent="0.2">
      <c r="A158" s="25" t="s">
        <v>0</v>
      </c>
      <c r="B158" s="26" t="s">
        <v>0</v>
      </c>
      <c r="C158" s="15" t="s">
        <v>32</v>
      </c>
      <c r="D158" s="15" t="s">
        <v>158</v>
      </c>
      <c r="E158" s="15" t="s">
        <v>34</v>
      </c>
      <c r="F158" s="15" t="s">
        <v>0</v>
      </c>
      <c r="G158" s="15" t="s">
        <v>0</v>
      </c>
      <c r="H158" s="15" t="s">
        <v>0</v>
      </c>
      <c r="I158" s="15" t="s">
        <v>0</v>
      </c>
      <c r="J158" s="15" t="s">
        <v>0</v>
      </c>
      <c r="K158" s="15" t="s">
        <v>0</v>
      </c>
      <c r="L158" s="10" t="s">
        <v>0</v>
      </c>
      <c r="M158" s="19" t="s">
        <v>0</v>
      </c>
      <c r="N158" s="19" t="s">
        <v>0</v>
      </c>
      <c r="O158" s="19"/>
      <c r="P158" s="19"/>
      <c r="Q158" s="19"/>
      <c r="R158" s="19"/>
    </row>
    <row r="159" spans="1:18" ht="77.25" customHeight="1" x14ac:dyDescent="0.2">
      <c r="A159" s="25" t="s">
        <v>479</v>
      </c>
      <c r="B159" s="26" t="s">
        <v>480</v>
      </c>
      <c r="C159" s="15" t="s">
        <v>106</v>
      </c>
      <c r="D159" s="15" t="s">
        <v>107</v>
      </c>
      <c r="E159" s="15" t="s">
        <v>108</v>
      </c>
      <c r="F159" s="15" t="s">
        <v>0</v>
      </c>
      <c r="G159" s="15" t="s">
        <v>0</v>
      </c>
      <c r="H159" s="15" t="s">
        <v>0</v>
      </c>
      <c r="I159" s="15" t="s">
        <v>0</v>
      </c>
      <c r="J159" s="15" t="s">
        <v>0</v>
      </c>
      <c r="K159" s="15" t="s">
        <v>0</v>
      </c>
      <c r="L159" s="23" t="s">
        <v>666</v>
      </c>
      <c r="M159" s="19">
        <v>27</v>
      </c>
      <c r="N159" s="19">
        <v>27</v>
      </c>
      <c r="O159" s="19">
        <f>90.7+90</f>
        <v>180.7</v>
      </c>
      <c r="P159" s="19">
        <v>40</v>
      </c>
      <c r="Q159" s="19">
        <v>40</v>
      </c>
      <c r="R159" s="19"/>
    </row>
    <row r="160" spans="1:18" ht="74.25" customHeight="1" x14ac:dyDescent="0.2">
      <c r="A160" s="25" t="s">
        <v>0</v>
      </c>
      <c r="B160" s="26" t="s">
        <v>0</v>
      </c>
      <c r="C160" s="15" t="s">
        <v>32</v>
      </c>
      <c r="D160" s="15" t="s">
        <v>481</v>
      </c>
      <c r="E160" s="15" t="s">
        <v>34</v>
      </c>
      <c r="F160" s="15" t="s">
        <v>0</v>
      </c>
      <c r="G160" s="15" t="s">
        <v>0</v>
      </c>
      <c r="H160" s="15" t="s">
        <v>0</v>
      </c>
      <c r="I160" s="15" t="s">
        <v>0</v>
      </c>
      <c r="J160" s="15" t="s">
        <v>0</v>
      </c>
      <c r="K160" s="15" t="s">
        <v>0</v>
      </c>
      <c r="L160" s="10" t="s">
        <v>0</v>
      </c>
      <c r="M160" s="19" t="s">
        <v>0</v>
      </c>
      <c r="N160" s="19" t="s">
        <v>0</v>
      </c>
      <c r="O160" s="19"/>
      <c r="P160" s="19"/>
      <c r="Q160" s="19"/>
      <c r="R160" s="19"/>
    </row>
    <row r="161" spans="1:18" ht="47.25" customHeight="1" x14ac:dyDescent="0.2">
      <c r="A161" s="25" t="s">
        <v>182</v>
      </c>
      <c r="B161" s="26" t="s">
        <v>482</v>
      </c>
      <c r="C161" s="15" t="s">
        <v>483</v>
      </c>
      <c r="D161" s="15" t="s">
        <v>245</v>
      </c>
      <c r="E161" s="15" t="s">
        <v>484</v>
      </c>
      <c r="F161" s="15" t="s">
        <v>0</v>
      </c>
      <c r="G161" s="15" t="s">
        <v>0</v>
      </c>
      <c r="H161" s="15" t="s">
        <v>0</v>
      </c>
      <c r="I161" s="15" t="s">
        <v>0</v>
      </c>
      <c r="J161" s="15" t="s">
        <v>0</v>
      </c>
      <c r="K161" s="15" t="s">
        <v>0</v>
      </c>
      <c r="L161" s="10" t="s">
        <v>448</v>
      </c>
      <c r="M161" s="19">
        <v>1300</v>
      </c>
      <c r="N161" s="19">
        <v>1270.2</v>
      </c>
      <c r="O161" s="19">
        <v>1050</v>
      </c>
      <c r="P161" s="19">
        <v>1000</v>
      </c>
      <c r="Q161" s="19">
        <v>1000</v>
      </c>
      <c r="R161" s="19"/>
    </row>
    <row r="162" spans="1:18" ht="72.75" customHeight="1" x14ac:dyDescent="0.2">
      <c r="A162" s="25" t="s">
        <v>0</v>
      </c>
      <c r="B162" s="26" t="s">
        <v>0</v>
      </c>
      <c r="C162" s="15" t="s">
        <v>32</v>
      </c>
      <c r="D162" s="15" t="s">
        <v>485</v>
      </c>
      <c r="E162" s="15" t="s">
        <v>34</v>
      </c>
      <c r="F162" s="15" t="s">
        <v>0</v>
      </c>
      <c r="G162" s="15" t="s">
        <v>0</v>
      </c>
      <c r="H162" s="15" t="s">
        <v>0</v>
      </c>
      <c r="I162" s="15" t="s">
        <v>0</v>
      </c>
      <c r="J162" s="15" t="s">
        <v>0</v>
      </c>
      <c r="K162" s="15" t="s">
        <v>0</v>
      </c>
      <c r="L162" s="10" t="s">
        <v>0</v>
      </c>
      <c r="M162" s="19" t="s">
        <v>0</v>
      </c>
      <c r="N162" s="19" t="s">
        <v>0</v>
      </c>
      <c r="O162" s="19"/>
      <c r="P162" s="19"/>
      <c r="Q162" s="19"/>
      <c r="R162" s="19"/>
    </row>
    <row r="163" spans="1:18" ht="84" x14ac:dyDescent="0.2">
      <c r="A163" s="14" t="s">
        <v>486</v>
      </c>
      <c r="B163" s="15" t="s">
        <v>487</v>
      </c>
      <c r="C163" s="15" t="s">
        <v>32</v>
      </c>
      <c r="D163" s="15" t="s">
        <v>488</v>
      </c>
      <c r="E163" s="15" t="s">
        <v>34</v>
      </c>
      <c r="F163" s="15" t="s">
        <v>0</v>
      </c>
      <c r="G163" s="15" t="s">
        <v>0</v>
      </c>
      <c r="H163" s="15" t="s">
        <v>0</v>
      </c>
      <c r="I163" s="15" t="s">
        <v>0</v>
      </c>
      <c r="J163" s="15" t="s">
        <v>0</v>
      </c>
      <c r="K163" s="15" t="s">
        <v>0</v>
      </c>
      <c r="L163" s="10" t="s">
        <v>489</v>
      </c>
      <c r="M163" s="19">
        <v>28408.3</v>
      </c>
      <c r="N163" s="19">
        <v>26810.7</v>
      </c>
      <c r="O163" s="19">
        <f>5211.5+17965.2+100+3493.3-121</f>
        <v>26649</v>
      </c>
      <c r="P163" s="19">
        <f>18528.1+6800-644.6+95.7</f>
        <v>24779.200000000001</v>
      </c>
      <c r="Q163" s="19">
        <f>6758+19394.8-1493.6+29.4</f>
        <v>24688.600000000002</v>
      </c>
      <c r="R163" s="19"/>
    </row>
    <row r="164" spans="1:18" ht="84" x14ac:dyDescent="0.2">
      <c r="A164" s="25" t="s">
        <v>490</v>
      </c>
      <c r="B164" s="26" t="s">
        <v>491</v>
      </c>
      <c r="C164" s="15" t="s">
        <v>32</v>
      </c>
      <c r="D164" s="15" t="s">
        <v>492</v>
      </c>
      <c r="E164" s="15" t="s">
        <v>34</v>
      </c>
      <c r="F164" s="15" t="s">
        <v>0</v>
      </c>
      <c r="G164" s="15" t="s">
        <v>0</v>
      </c>
      <c r="H164" s="15" t="s">
        <v>0</v>
      </c>
      <c r="I164" s="15" t="s">
        <v>0</v>
      </c>
      <c r="J164" s="15" t="s">
        <v>0</v>
      </c>
      <c r="K164" s="15" t="s">
        <v>0</v>
      </c>
      <c r="L164" s="10" t="s">
        <v>38</v>
      </c>
      <c r="M164" s="19">
        <v>145</v>
      </c>
      <c r="N164" s="19">
        <v>139</v>
      </c>
      <c r="O164" s="19">
        <v>218</v>
      </c>
      <c r="P164" s="19">
        <v>0</v>
      </c>
      <c r="Q164" s="19">
        <v>0</v>
      </c>
      <c r="R164" s="19"/>
    </row>
    <row r="165" spans="1:18" ht="72" x14ac:dyDescent="0.2">
      <c r="A165" s="25" t="s">
        <v>0</v>
      </c>
      <c r="B165" s="26" t="s">
        <v>0</v>
      </c>
      <c r="C165" s="15" t="s">
        <v>493</v>
      </c>
      <c r="D165" s="15" t="s">
        <v>245</v>
      </c>
      <c r="E165" s="15" t="s">
        <v>137</v>
      </c>
      <c r="F165" s="15" t="s">
        <v>0</v>
      </c>
      <c r="G165" s="15" t="s">
        <v>0</v>
      </c>
      <c r="H165" s="15" t="s">
        <v>0</v>
      </c>
      <c r="I165" s="15" t="s">
        <v>0</v>
      </c>
      <c r="J165" s="15" t="s">
        <v>0</v>
      </c>
      <c r="K165" s="15" t="s">
        <v>0</v>
      </c>
      <c r="L165" s="10" t="s">
        <v>0</v>
      </c>
      <c r="M165" s="19" t="s">
        <v>0</v>
      </c>
      <c r="N165" s="19" t="s">
        <v>0</v>
      </c>
      <c r="O165" s="19"/>
      <c r="P165" s="19"/>
      <c r="Q165" s="19"/>
      <c r="R165" s="19"/>
    </row>
    <row r="166" spans="1:18" ht="48" x14ac:dyDescent="0.2">
      <c r="A166" s="25" t="s">
        <v>183</v>
      </c>
      <c r="B166" s="26" t="s">
        <v>494</v>
      </c>
      <c r="C166" s="15" t="s">
        <v>495</v>
      </c>
      <c r="D166" s="15" t="s">
        <v>496</v>
      </c>
      <c r="E166" s="15" t="s">
        <v>497</v>
      </c>
      <c r="F166" s="15" t="s">
        <v>0</v>
      </c>
      <c r="G166" s="15" t="s">
        <v>0</v>
      </c>
      <c r="H166" s="15" t="s">
        <v>0</v>
      </c>
      <c r="I166" s="15" t="s">
        <v>0</v>
      </c>
      <c r="J166" s="15" t="s">
        <v>0</v>
      </c>
      <c r="K166" s="15" t="s">
        <v>0</v>
      </c>
      <c r="L166" s="10" t="s">
        <v>451</v>
      </c>
      <c r="M166" s="19">
        <v>144.6</v>
      </c>
      <c r="N166" s="19">
        <v>131.9</v>
      </c>
      <c r="O166" s="19">
        <v>121</v>
      </c>
      <c r="P166" s="19">
        <v>644.6</v>
      </c>
      <c r="Q166" s="19">
        <v>1493.6</v>
      </c>
      <c r="R166" s="19"/>
    </row>
    <row r="167" spans="1:18" ht="76.5" customHeight="1" x14ac:dyDescent="0.2">
      <c r="A167" s="25" t="s">
        <v>0</v>
      </c>
      <c r="B167" s="26" t="s">
        <v>0</v>
      </c>
      <c r="C167" s="15" t="s">
        <v>32</v>
      </c>
      <c r="D167" s="15" t="s">
        <v>498</v>
      </c>
      <c r="E167" s="15" t="s">
        <v>34</v>
      </c>
      <c r="F167" s="15" t="s">
        <v>0</v>
      </c>
      <c r="G167" s="15" t="s">
        <v>0</v>
      </c>
      <c r="H167" s="15" t="s">
        <v>0</v>
      </c>
      <c r="I167" s="15" t="s">
        <v>0</v>
      </c>
      <c r="J167" s="15" t="s">
        <v>0</v>
      </c>
      <c r="K167" s="15" t="s">
        <v>0</v>
      </c>
      <c r="L167" s="10" t="s">
        <v>0</v>
      </c>
      <c r="M167" s="19" t="s">
        <v>0</v>
      </c>
      <c r="N167" s="19" t="s">
        <v>0</v>
      </c>
      <c r="O167" s="19"/>
      <c r="P167" s="19"/>
      <c r="Q167" s="19"/>
      <c r="R167" s="19"/>
    </row>
    <row r="168" spans="1:18" ht="72" customHeight="1" x14ac:dyDescent="0.2">
      <c r="A168" s="14" t="s">
        <v>185</v>
      </c>
      <c r="B168" s="15" t="s">
        <v>499</v>
      </c>
      <c r="C168" s="15" t="s">
        <v>32</v>
      </c>
      <c r="D168" s="15" t="s">
        <v>500</v>
      </c>
      <c r="E168" s="15" t="s">
        <v>34</v>
      </c>
      <c r="F168" s="15" t="s">
        <v>0</v>
      </c>
      <c r="G168" s="15" t="s">
        <v>0</v>
      </c>
      <c r="H168" s="15" t="s">
        <v>0</v>
      </c>
      <c r="I168" s="15" t="s">
        <v>0</v>
      </c>
      <c r="J168" s="15" t="s">
        <v>0</v>
      </c>
      <c r="K168" s="15" t="s">
        <v>0</v>
      </c>
      <c r="L168" s="10" t="s">
        <v>501</v>
      </c>
      <c r="M168" s="19">
        <v>64</v>
      </c>
      <c r="N168" s="19">
        <v>63.9</v>
      </c>
      <c r="O168" s="19">
        <v>0</v>
      </c>
      <c r="P168" s="19">
        <v>330</v>
      </c>
      <c r="Q168" s="19">
        <v>330</v>
      </c>
      <c r="R168" s="19"/>
    </row>
    <row r="169" spans="1:18" ht="48" x14ac:dyDescent="0.2">
      <c r="A169" s="14" t="s">
        <v>502</v>
      </c>
      <c r="B169" s="15" t="s">
        <v>503</v>
      </c>
      <c r="C169" s="15" t="s">
        <v>0</v>
      </c>
      <c r="D169" s="15" t="s">
        <v>0</v>
      </c>
      <c r="E169" s="15" t="s">
        <v>0</v>
      </c>
      <c r="F169" s="15" t="s">
        <v>0</v>
      </c>
      <c r="G169" s="15" t="s">
        <v>0</v>
      </c>
      <c r="H169" s="15" t="s">
        <v>0</v>
      </c>
      <c r="I169" s="15" t="s">
        <v>0</v>
      </c>
      <c r="J169" s="15" t="s">
        <v>0</v>
      </c>
      <c r="K169" s="15" t="s">
        <v>0</v>
      </c>
      <c r="L169" s="10" t="s">
        <v>112</v>
      </c>
      <c r="M169" s="19">
        <v>0</v>
      </c>
      <c r="N169" s="19">
        <v>0</v>
      </c>
      <c r="O169" s="19">
        <v>0</v>
      </c>
      <c r="P169" s="19">
        <v>0</v>
      </c>
      <c r="Q169" s="19">
        <v>0</v>
      </c>
      <c r="R169" s="19"/>
    </row>
    <row r="170" spans="1:18" ht="78.75" customHeight="1" x14ac:dyDescent="0.2">
      <c r="A170" s="25" t="s">
        <v>53</v>
      </c>
      <c r="B170" s="26" t="s">
        <v>504</v>
      </c>
      <c r="C170" s="15" t="s">
        <v>32</v>
      </c>
      <c r="D170" s="15" t="s">
        <v>171</v>
      </c>
      <c r="E170" s="15" t="s">
        <v>34</v>
      </c>
      <c r="F170" s="15" t="s">
        <v>0</v>
      </c>
      <c r="G170" s="15" t="s">
        <v>0</v>
      </c>
      <c r="H170" s="15" t="s">
        <v>0</v>
      </c>
      <c r="I170" s="15" t="s">
        <v>0</v>
      </c>
      <c r="J170" s="15" t="s">
        <v>0</v>
      </c>
      <c r="K170" s="15" t="s">
        <v>0</v>
      </c>
      <c r="L170" s="10" t="s">
        <v>112</v>
      </c>
      <c r="M170" s="19">
        <v>0</v>
      </c>
      <c r="N170" s="19">
        <v>0</v>
      </c>
      <c r="O170" s="19">
        <v>0</v>
      </c>
      <c r="P170" s="19">
        <v>0</v>
      </c>
      <c r="Q170" s="19">
        <v>0</v>
      </c>
      <c r="R170" s="19"/>
    </row>
    <row r="171" spans="1:18" ht="78.75" customHeight="1" x14ac:dyDescent="0.2">
      <c r="A171" s="25" t="s">
        <v>0</v>
      </c>
      <c r="B171" s="26" t="s">
        <v>0</v>
      </c>
      <c r="C171" s="15" t="s">
        <v>32</v>
      </c>
      <c r="D171" s="15" t="s">
        <v>505</v>
      </c>
      <c r="E171" s="15" t="s">
        <v>34</v>
      </c>
      <c r="F171" s="15" t="s">
        <v>0</v>
      </c>
      <c r="G171" s="15" t="s">
        <v>0</v>
      </c>
      <c r="H171" s="15" t="s">
        <v>0</v>
      </c>
      <c r="I171" s="15" t="s">
        <v>0</v>
      </c>
      <c r="J171" s="15" t="s">
        <v>0</v>
      </c>
      <c r="K171" s="15" t="s">
        <v>0</v>
      </c>
      <c r="L171" s="10" t="s">
        <v>0</v>
      </c>
      <c r="M171" s="19" t="s">
        <v>0</v>
      </c>
      <c r="N171" s="19" t="s">
        <v>0</v>
      </c>
      <c r="O171" s="19"/>
      <c r="P171" s="19"/>
      <c r="Q171" s="19"/>
      <c r="R171" s="19"/>
    </row>
    <row r="172" spans="1:18" ht="96" x14ac:dyDescent="0.2">
      <c r="A172" s="14" t="s">
        <v>506</v>
      </c>
      <c r="B172" s="15" t="s">
        <v>507</v>
      </c>
      <c r="C172" s="15" t="s">
        <v>0</v>
      </c>
      <c r="D172" s="15" t="s">
        <v>0</v>
      </c>
      <c r="E172" s="15" t="s">
        <v>0</v>
      </c>
      <c r="F172" s="15" t="s">
        <v>0</v>
      </c>
      <c r="G172" s="15" t="s">
        <v>0</v>
      </c>
      <c r="H172" s="15" t="s">
        <v>0</v>
      </c>
      <c r="I172" s="15" t="s">
        <v>0</v>
      </c>
      <c r="J172" s="15" t="s">
        <v>0</v>
      </c>
      <c r="K172" s="15" t="s">
        <v>0</v>
      </c>
      <c r="L172" s="10" t="s">
        <v>508</v>
      </c>
      <c r="M172" s="19">
        <v>17896.2</v>
      </c>
      <c r="N172" s="19">
        <v>17085</v>
      </c>
      <c r="O172" s="19">
        <f>O173+O175+O177+O179+O181+O183</f>
        <v>14826</v>
      </c>
      <c r="P172" s="19">
        <f t="shared" ref="P172:Q172" si="16">P173+P175+P177+P179+P181+P183</f>
        <v>15195.3</v>
      </c>
      <c r="Q172" s="19">
        <f t="shared" si="16"/>
        <v>15480.5</v>
      </c>
      <c r="R172" s="19"/>
    </row>
    <row r="173" spans="1:18" ht="108" x14ac:dyDescent="0.2">
      <c r="A173" s="25" t="s">
        <v>186</v>
      </c>
      <c r="B173" s="26" t="s">
        <v>509</v>
      </c>
      <c r="C173" s="15" t="s">
        <v>32</v>
      </c>
      <c r="D173" s="15" t="s">
        <v>192</v>
      </c>
      <c r="E173" s="15" t="s">
        <v>34</v>
      </c>
      <c r="F173" s="15" t="s">
        <v>193</v>
      </c>
      <c r="G173" s="15" t="s">
        <v>36</v>
      </c>
      <c r="H173" s="15" t="s">
        <v>137</v>
      </c>
      <c r="I173" s="15" t="s">
        <v>0</v>
      </c>
      <c r="J173" s="15" t="s">
        <v>0</v>
      </c>
      <c r="K173" s="15" t="s">
        <v>0</v>
      </c>
      <c r="L173" s="10" t="s">
        <v>510</v>
      </c>
      <c r="M173" s="19">
        <v>3447.8</v>
      </c>
      <c r="N173" s="19">
        <v>2739.8</v>
      </c>
      <c r="O173" s="19">
        <v>2602.6</v>
      </c>
      <c r="P173" s="19">
        <v>3213.2</v>
      </c>
      <c r="Q173" s="19">
        <v>3282.2</v>
      </c>
      <c r="R173" s="19"/>
    </row>
    <row r="174" spans="1:18" ht="75.75" customHeight="1" x14ac:dyDescent="0.2">
      <c r="A174" s="25" t="s">
        <v>0</v>
      </c>
      <c r="B174" s="26" t="s">
        <v>0</v>
      </c>
      <c r="C174" s="15" t="s">
        <v>32</v>
      </c>
      <c r="D174" s="15" t="s">
        <v>195</v>
      </c>
      <c r="E174" s="15" t="s">
        <v>34</v>
      </c>
      <c r="F174" s="15" t="s">
        <v>0</v>
      </c>
      <c r="G174" s="15" t="s">
        <v>0</v>
      </c>
      <c r="H174" s="15" t="s">
        <v>0</v>
      </c>
      <c r="I174" s="15" t="s">
        <v>0</v>
      </c>
      <c r="J174" s="15" t="s">
        <v>0</v>
      </c>
      <c r="K174" s="15" t="s">
        <v>0</v>
      </c>
      <c r="L174" s="10" t="s">
        <v>0</v>
      </c>
      <c r="M174" s="19" t="s">
        <v>0</v>
      </c>
      <c r="N174" s="19" t="s">
        <v>0</v>
      </c>
      <c r="O174" s="19"/>
      <c r="P174" s="19"/>
      <c r="Q174" s="19"/>
      <c r="R174" s="19"/>
    </row>
    <row r="175" spans="1:18" ht="108" x14ac:dyDescent="0.2">
      <c r="A175" s="25" t="s">
        <v>187</v>
      </c>
      <c r="B175" s="26" t="s">
        <v>511</v>
      </c>
      <c r="C175" s="15" t="s">
        <v>32</v>
      </c>
      <c r="D175" s="15" t="s">
        <v>192</v>
      </c>
      <c r="E175" s="15" t="s">
        <v>34</v>
      </c>
      <c r="F175" s="15" t="s">
        <v>193</v>
      </c>
      <c r="G175" s="15" t="s">
        <v>36</v>
      </c>
      <c r="H175" s="15" t="s">
        <v>137</v>
      </c>
      <c r="I175" s="15" t="s">
        <v>0</v>
      </c>
      <c r="J175" s="15" t="s">
        <v>0</v>
      </c>
      <c r="K175" s="15" t="s">
        <v>0</v>
      </c>
      <c r="L175" s="10" t="s">
        <v>357</v>
      </c>
      <c r="M175" s="19">
        <v>10167.1</v>
      </c>
      <c r="N175" s="19">
        <v>10105.9</v>
      </c>
      <c r="O175" s="19">
        <v>9146</v>
      </c>
      <c r="P175" s="19">
        <v>9452.6</v>
      </c>
      <c r="Q175" s="19">
        <v>9653.6</v>
      </c>
      <c r="R175" s="19"/>
    </row>
    <row r="176" spans="1:18" ht="72" customHeight="1" x14ac:dyDescent="0.2">
      <c r="A176" s="25" t="s">
        <v>0</v>
      </c>
      <c r="B176" s="26" t="s">
        <v>0</v>
      </c>
      <c r="C176" s="15" t="s">
        <v>32</v>
      </c>
      <c r="D176" s="15" t="s">
        <v>195</v>
      </c>
      <c r="E176" s="15" t="s">
        <v>34</v>
      </c>
      <c r="F176" s="15" t="s">
        <v>0</v>
      </c>
      <c r="G176" s="15" t="s">
        <v>0</v>
      </c>
      <c r="H176" s="15" t="s">
        <v>0</v>
      </c>
      <c r="I176" s="15" t="s">
        <v>0</v>
      </c>
      <c r="J176" s="15" t="s">
        <v>0</v>
      </c>
      <c r="K176" s="15" t="s">
        <v>0</v>
      </c>
      <c r="L176" s="10" t="s">
        <v>0</v>
      </c>
      <c r="M176" s="19" t="s">
        <v>0</v>
      </c>
      <c r="N176" s="19" t="s">
        <v>0</v>
      </c>
      <c r="O176" s="19"/>
      <c r="P176" s="19"/>
      <c r="Q176" s="19"/>
      <c r="R176" s="19"/>
    </row>
    <row r="177" spans="1:18" ht="73.5" customHeight="1" x14ac:dyDescent="0.2">
      <c r="A177" s="25" t="s">
        <v>200</v>
      </c>
      <c r="B177" s="26" t="s">
        <v>512</v>
      </c>
      <c r="C177" s="15" t="s">
        <v>32</v>
      </c>
      <c r="D177" s="15" t="s">
        <v>192</v>
      </c>
      <c r="E177" s="15" t="s">
        <v>34</v>
      </c>
      <c r="F177" s="15" t="s">
        <v>0</v>
      </c>
      <c r="G177" s="15" t="s">
        <v>0</v>
      </c>
      <c r="H177" s="15" t="s">
        <v>0</v>
      </c>
      <c r="I177" s="15" t="s">
        <v>0</v>
      </c>
      <c r="J177" s="15" t="s">
        <v>0</v>
      </c>
      <c r="K177" s="15" t="s">
        <v>0</v>
      </c>
      <c r="L177" s="10" t="s">
        <v>202</v>
      </c>
      <c r="M177" s="19">
        <v>15.2</v>
      </c>
      <c r="N177" s="19">
        <v>15</v>
      </c>
      <c r="O177" s="19">
        <v>7.6</v>
      </c>
      <c r="P177" s="19">
        <v>15.2</v>
      </c>
      <c r="Q177" s="19">
        <v>15.2</v>
      </c>
      <c r="R177" s="19"/>
    </row>
    <row r="178" spans="1:18" ht="73.5" customHeight="1" x14ac:dyDescent="0.2">
      <c r="A178" s="25" t="s">
        <v>0</v>
      </c>
      <c r="B178" s="26" t="s">
        <v>0</v>
      </c>
      <c r="C178" s="15" t="s">
        <v>32</v>
      </c>
      <c r="D178" s="15" t="s">
        <v>203</v>
      </c>
      <c r="E178" s="15" t="s">
        <v>34</v>
      </c>
      <c r="F178" s="15" t="s">
        <v>0</v>
      </c>
      <c r="G178" s="15" t="s">
        <v>0</v>
      </c>
      <c r="H178" s="15" t="s">
        <v>0</v>
      </c>
      <c r="I178" s="15" t="s">
        <v>0</v>
      </c>
      <c r="J178" s="15" t="s">
        <v>0</v>
      </c>
      <c r="K178" s="15" t="s">
        <v>0</v>
      </c>
      <c r="L178" s="10" t="s">
        <v>0</v>
      </c>
      <c r="M178" s="19" t="s">
        <v>0</v>
      </c>
      <c r="N178" s="19" t="s">
        <v>0</v>
      </c>
      <c r="O178" s="19"/>
      <c r="P178" s="19"/>
      <c r="Q178" s="19"/>
      <c r="R178" s="19"/>
    </row>
    <row r="179" spans="1:18" ht="48" x14ac:dyDescent="0.2">
      <c r="A179" s="33" t="s">
        <v>667</v>
      </c>
      <c r="B179" s="26" t="s">
        <v>513</v>
      </c>
      <c r="C179" s="15" t="s">
        <v>130</v>
      </c>
      <c r="D179" s="15" t="s">
        <v>206</v>
      </c>
      <c r="E179" s="15" t="s">
        <v>132</v>
      </c>
      <c r="F179" s="15" t="s">
        <v>0</v>
      </c>
      <c r="G179" s="15" t="s">
        <v>0</v>
      </c>
      <c r="H179" s="15" t="s">
        <v>0</v>
      </c>
      <c r="I179" s="15" t="s">
        <v>0</v>
      </c>
      <c r="J179" s="15" t="s">
        <v>0</v>
      </c>
      <c r="K179" s="15" t="s">
        <v>0</v>
      </c>
      <c r="L179" s="10" t="s">
        <v>38</v>
      </c>
      <c r="M179" s="19">
        <v>543.20000000000005</v>
      </c>
      <c r="N179" s="19">
        <v>539.79999999999995</v>
      </c>
      <c r="O179" s="19">
        <f>1267.9+58.9</f>
        <v>1326.8000000000002</v>
      </c>
      <c r="P179" s="19">
        <v>539</v>
      </c>
      <c r="Q179" s="19">
        <v>539</v>
      </c>
      <c r="R179" s="19"/>
    </row>
    <row r="180" spans="1:18" ht="77.25" customHeight="1" x14ac:dyDescent="0.2">
      <c r="A180" s="25" t="s">
        <v>0</v>
      </c>
      <c r="B180" s="26" t="s">
        <v>0</v>
      </c>
      <c r="C180" s="15" t="s">
        <v>32</v>
      </c>
      <c r="D180" s="15" t="s">
        <v>210</v>
      </c>
      <c r="E180" s="15" t="s">
        <v>34</v>
      </c>
      <c r="F180" s="15" t="s">
        <v>0</v>
      </c>
      <c r="G180" s="15" t="s">
        <v>0</v>
      </c>
      <c r="H180" s="15" t="s">
        <v>0</v>
      </c>
      <c r="I180" s="15" t="s">
        <v>0</v>
      </c>
      <c r="J180" s="15" t="s">
        <v>0</v>
      </c>
      <c r="K180" s="15" t="s">
        <v>0</v>
      </c>
      <c r="L180" s="10" t="s">
        <v>0</v>
      </c>
      <c r="M180" s="19" t="s">
        <v>0</v>
      </c>
      <c r="N180" s="19" t="s">
        <v>0</v>
      </c>
      <c r="O180" s="19"/>
      <c r="P180" s="19"/>
      <c r="Q180" s="19"/>
      <c r="R180" s="19"/>
    </row>
    <row r="181" spans="1:18" ht="121.5" customHeight="1" x14ac:dyDescent="0.2">
      <c r="A181" s="25" t="s">
        <v>242</v>
      </c>
      <c r="B181" s="26" t="s">
        <v>515</v>
      </c>
      <c r="C181" s="15" t="s">
        <v>244</v>
      </c>
      <c r="D181" s="15" t="s">
        <v>245</v>
      </c>
      <c r="E181" s="15" t="s">
        <v>246</v>
      </c>
      <c r="F181" s="15" t="s">
        <v>0</v>
      </c>
      <c r="G181" s="15" t="s">
        <v>0</v>
      </c>
      <c r="H181" s="15" t="s">
        <v>0</v>
      </c>
      <c r="I181" s="15" t="s">
        <v>0</v>
      </c>
      <c r="J181" s="15" t="s">
        <v>0</v>
      </c>
      <c r="K181" s="15" t="s">
        <v>0</v>
      </c>
      <c r="L181" s="10" t="s">
        <v>516</v>
      </c>
      <c r="M181" s="19">
        <v>3345.7</v>
      </c>
      <c r="N181" s="19">
        <v>3335.9</v>
      </c>
      <c r="O181" s="19">
        <v>1339.7</v>
      </c>
      <c r="P181" s="19">
        <v>1500</v>
      </c>
      <c r="Q181" s="19">
        <v>1500</v>
      </c>
      <c r="R181" s="19"/>
    </row>
    <row r="182" spans="1:18" ht="76.5" customHeight="1" x14ac:dyDescent="0.2">
      <c r="A182" s="25" t="s">
        <v>0</v>
      </c>
      <c r="B182" s="26" t="s">
        <v>0</v>
      </c>
      <c r="C182" s="15" t="s">
        <v>32</v>
      </c>
      <c r="D182" s="15" t="s">
        <v>517</v>
      </c>
      <c r="E182" s="15" t="s">
        <v>34</v>
      </c>
      <c r="F182" s="15" t="s">
        <v>0</v>
      </c>
      <c r="G182" s="15" t="s">
        <v>0</v>
      </c>
      <c r="H182" s="15" t="s">
        <v>0</v>
      </c>
      <c r="I182" s="15" t="s">
        <v>0</v>
      </c>
      <c r="J182" s="15" t="s">
        <v>0</v>
      </c>
      <c r="K182" s="15" t="s">
        <v>0</v>
      </c>
      <c r="L182" s="10" t="s">
        <v>0</v>
      </c>
      <c r="M182" s="19" t="s">
        <v>0</v>
      </c>
      <c r="N182" s="19" t="s">
        <v>0</v>
      </c>
      <c r="O182" s="19"/>
      <c r="P182" s="19"/>
      <c r="Q182" s="19"/>
      <c r="R182" s="19"/>
    </row>
    <row r="183" spans="1:18" ht="96" x14ac:dyDescent="0.2">
      <c r="A183" s="25" t="s">
        <v>248</v>
      </c>
      <c r="B183" s="26" t="s">
        <v>518</v>
      </c>
      <c r="C183" s="15" t="s">
        <v>197</v>
      </c>
      <c r="D183" s="15" t="s">
        <v>198</v>
      </c>
      <c r="E183" s="15" t="s">
        <v>199</v>
      </c>
      <c r="F183" s="15" t="s">
        <v>250</v>
      </c>
      <c r="G183" s="15" t="s">
        <v>251</v>
      </c>
      <c r="H183" s="15" t="s">
        <v>137</v>
      </c>
      <c r="I183" s="15" t="s">
        <v>0</v>
      </c>
      <c r="J183" s="15" t="s">
        <v>0</v>
      </c>
      <c r="K183" s="15" t="s">
        <v>0</v>
      </c>
      <c r="L183" s="10" t="s">
        <v>252</v>
      </c>
      <c r="M183" s="19">
        <v>377.2</v>
      </c>
      <c r="N183" s="19">
        <v>348.6</v>
      </c>
      <c r="O183" s="19">
        <v>403.3</v>
      </c>
      <c r="P183" s="19">
        <v>475.3</v>
      </c>
      <c r="Q183" s="19">
        <v>490.5</v>
      </c>
      <c r="R183" s="19"/>
    </row>
    <row r="184" spans="1:18" ht="73.5" customHeight="1" x14ac:dyDescent="0.2">
      <c r="A184" s="25" t="s">
        <v>0</v>
      </c>
      <c r="B184" s="26" t="s">
        <v>0</v>
      </c>
      <c r="C184" s="15" t="s">
        <v>32</v>
      </c>
      <c r="D184" s="15" t="s">
        <v>203</v>
      </c>
      <c r="E184" s="15" t="s">
        <v>34</v>
      </c>
      <c r="F184" s="15" t="s">
        <v>0</v>
      </c>
      <c r="G184" s="15" t="s">
        <v>0</v>
      </c>
      <c r="H184" s="15" t="s">
        <v>0</v>
      </c>
      <c r="I184" s="15" t="s">
        <v>0</v>
      </c>
      <c r="J184" s="15" t="s">
        <v>0</v>
      </c>
      <c r="K184" s="15" t="s">
        <v>0</v>
      </c>
      <c r="L184" s="10" t="s">
        <v>0</v>
      </c>
      <c r="M184" s="19" t="s">
        <v>0</v>
      </c>
      <c r="N184" s="19" t="s">
        <v>0</v>
      </c>
      <c r="O184" s="19"/>
      <c r="P184" s="19"/>
      <c r="Q184" s="19"/>
      <c r="R184" s="19"/>
    </row>
    <row r="185" spans="1:18" ht="72" x14ac:dyDescent="0.2">
      <c r="A185" s="14" t="s">
        <v>519</v>
      </c>
      <c r="B185" s="15" t="s">
        <v>520</v>
      </c>
      <c r="C185" s="15" t="s">
        <v>0</v>
      </c>
      <c r="D185" s="15" t="s">
        <v>0</v>
      </c>
      <c r="E185" s="15" t="s">
        <v>0</v>
      </c>
      <c r="F185" s="15" t="s">
        <v>0</v>
      </c>
      <c r="G185" s="15" t="s">
        <v>0</v>
      </c>
      <c r="H185" s="15" t="s">
        <v>0</v>
      </c>
      <c r="I185" s="15" t="s">
        <v>0</v>
      </c>
      <c r="J185" s="15" t="s">
        <v>0</v>
      </c>
      <c r="K185" s="15" t="s">
        <v>0</v>
      </c>
      <c r="L185" s="10" t="s">
        <v>521</v>
      </c>
      <c r="M185" s="19">
        <v>46</v>
      </c>
      <c r="N185" s="19">
        <v>36</v>
      </c>
      <c r="O185" s="19">
        <f>O186</f>
        <v>30</v>
      </c>
      <c r="P185" s="19">
        <f t="shared" ref="P185:Q186" si="17">P186</f>
        <v>50</v>
      </c>
      <c r="Q185" s="19">
        <f t="shared" si="17"/>
        <v>50</v>
      </c>
      <c r="R185" s="19"/>
    </row>
    <row r="186" spans="1:18" ht="60" x14ac:dyDescent="0.2">
      <c r="A186" s="14" t="s">
        <v>265</v>
      </c>
      <c r="B186" s="15" t="s">
        <v>522</v>
      </c>
      <c r="C186" s="15" t="s">
        <v>0</v>
      </c>
      <c r="D186" s="15" t="s">
        <v>0</v>
      </c>
      <c r="E186" s="15" t="s">
        <v>0</v>
      </c>
      <c r="F186" s="15" t="s">
        <v>0</v>
      </c>
      <c r="G186" s="15" t="s">
        <v>0</v>
      </c>
      <c r="H186" s="15" t="s">
        <v>0</v>
      </c>
      <c r="I186" s="15" t="s">
        <v>0</v>
      </c>
      <c r="J186" s="15" t="s">
        <v>0</v>
      </c>
      <c r="K186" s="15" t="s">
        <v>0</v>
      </c>
      <c r="L186" s="10" t="s">
        <v>160</v>
      </c>
      <c r="M186" s="19">
        <v>46</v>
      </c>
      <c r="N186" s="19">
        <v>36</v>
      </c>
      <c r="O186" s="19">
        <f>O187</f>
        <v>30</v>
      </c>
      <c r="P186" s="19">
        <f t="shared" si="17"/>
        <v>50</v>
      </c>
      <c r="Q186" s="19">
        <f t="shared" si="17"/>
        <v>50</v>
      </c>
      <c r="R186" s="19"/>
    </row>
    <row r="187" spans="1:18" ht="73.5" customHeight="1" x14ac:dyDescent="0.2">
      <c r="A187" s="14" t="s">
        <v>267</v>
      </c>
      <c r="B187" s="15" t="s">
        <v>523</v>
      </c>
      <c r="C187" s="15" t="s">
        <v>32</v>
      </c>
      <c r="D187" s="15" t="s">
        <v>269</v>
      </c>
      <c r="E187" s="15" t="s">
        <v>34</v>
      </c>
      <c r="F187" s="15" t="s">
        <v>0</v>
      </c>
      <c r="G187" s="15" t="s">
        <v>0</v>
      </c>
      <c r="H187" s="15" t="s">
        <v>0</v>
      </c>
      <c r="I187" s="15" t="s">
        <v>0</v>
      </c>
      <c r="J187" s="15" t="s">
        <v>0</v>
      </c>
      <c r="K187" s="15" t="s">
        <v>0</v>
      </c>
      <c r="L187" s="10" t="s">
        <v>160</v>
      </c>
      <c r="M187" s="19">
        <v>46</v>
      </c>
      <c r="N187" s="19">
        <v>36</v>
      </c>
      <c r="O187" s="19">
        <v>30</v>
      </c>
      <c r="P187" s="19">
        <v>50</v>
      </c>
      <c r="Q187" s="19">
        <v>50</v>
      </c>
      <c r="R187" s="19"/>
    </row>
    <row r="188" spans="1:18" ht="60" x14ac:dyDescent="0.2">
      <c r="A188" s="14" t="s">
        <v>272</v>
      </c>
      <c r="B188" s="15" t="s">
        <v>524</v>
      </c>
      <c r="C188" s="15" t="s">
        <v>0</v>
      </c>
      <c r="D188" s="15" t="s">
        <v>0</v>
      </c>
      <c r="E188" s="15" t="s">
        <v>0</v>
      </c>
      <c r="F188" s="15" t="s">
        <v>0</v>
      </c>
      <c r="G188" s="15" t="s">
        <v>0</v>
      </c>
      <c r="H188" s="15" t="s">
        <v>0</v>
      </c>
      <c r="I188" s="15" t="s">
        <v>0</v>
      </c>
      <c r="J188" s="15" t="s">
        <v>0</v>
      </c>
      <c r="K188" s="15" t="s">
        <v>0</v>
      </c>
      <c r="L188" s="10" t="s">
        <v>281</v>
      </c>
      <c r="M188" s="19">
        <v>0</v>
      </c>
      <c r="N188" s="19">
        <v>0</v>
      </c>
      <c r="O188" s="19">
        <v>0</v>
      </c>
      <c r="P188" s="19">
        <v>130</v>
      </c>
      <c r="Q188" s="19">
        <v>130</v>
      </c>
      <c r="R188" s="11"/>
    </row>
    <row r="189" spans="1:18" ht="75.75" customHeight="1" x14ac:dyDescent="0.2">
      <c r="A189" s="14" t="s">
        <v>279</v>
      </c>
      <c r="B189" s="15" t="s">
        <v>525</v>
      </c>
      <c r="C189" s="15" t="s">
        <v>32</v>
      </c>
      <c r="D189" s="15" t="s">
        <v>526</v>
      </c>
      <c r="E189" s="15" t="s">
        <v>34</v>
      </c>
      <c r="F189" s="15" t="s">
        <v>0</v>
      </c>
      <c r="G189" s="15" t="s">
        <v>0</v>
      </c>
      <c r="H189" s="15" t="s">
        <v>0</v>
      </c>
      <c r="I189" s="15" t="s">
        <v>0</v>
      </c>
      <c r="J189" s="15" t="s">
        <v>0</v>
      </c>
      <c r="K189" s="15" t="s">
        <v>0</v>
      </c>
      <c r="L189" s="10" t="s">
        <v>281</v>
      </c>
      <c r="M189" s="19">
        <v>0</v>
      </c>
      <c r="N189" s="19">
        <v>0</v>
      </c>
      <c r="O189" s="19">
        <v>0</v>
      </c>
      <c r="P189" s="19">
        <v>130</v>
      </c>
      <c r="Q189" s="19">
        <v>130</v>
      </c>
      <c r="R189" s="11"/>
    </row>
    <row r="190" spans="1:18" ht="84" x14ac:dyDescent="0.2">
      <c r="A190" s="14" t="s">
        <v>527</v>
      </c>
      <c r="B190" s="15" t="s">
        <v>528</v>
      </c>
      <c r="C190" s="15" t="s">
        <v>0</v>
      </c>
      <c r="D190" s="15" t="s">
        <v>0</v>
      </c>
      <c r="E190" s="15" t="s">
        <v>0</v>
      </c>
      <c r="F190" s="15" t="s">
        <v>0</v>
      </c>
      <c r="G190" s="15" t="s">
        <v>0</v>
      </c>
      <c r="H190" s="15" t="s">
        <v>0</v>
      </c>
      <c r="I190" s="15" t="s">
        <v>0</v>
      </c>
      <c r="J190" s="15" t="s">
        <v>0</v>
      </c>
      <c r="K190" s="15" t="s">
        <v>0</v>
      </c>
      <c r="L190" s="10" t="s">
        <v>529</v>
      </c>
      <c r="M190" s="19">
        <v>561.70000000000005</v>
      </c>
      <c r="N190" s="19">
        <v>561.70000000000005</v>
      </c>
      <c r="O190" s="22">
        <f>O191+O193</f>
        <v>634.5</v>
      </c>
      <c r="P190" s="22">
        <f t="shared" ref="P190:Q190" si="18">P191+P193</f>
        <v>634.59999999999991</v>
      </c>
      <c r="Q190" s="22">
        <f t="shared" si="18"/>
        <v>634.59999999999991</v>
      </c>
      <c r="R190" s="11"/>
    </row>
    <row r="191" spans="1:18" x14ac:dyDescent="0.2">
      <c r="A191" s="14" t="s">
        <v>285</v>
      </c>
      <c r="B191" s="15" t="s">
        <v>530</v>
      </c>
      <c r="C191" s="15" t="s">
        <v>0</v>
      </c>
      <c r="D191" s="15" t="s">
        <v>0</v>
      </c>
      <c r="E191" s="15" t="s">
        <v>0</v>
      </c>
      <c r="F191" s="15" t="s">
        <v>0</v>
      </c>
      <c r="G191" s="15" t="s">
        <v>0</v>
      </c>
      <c r="H191" s="15" t="s">
        <v>0</v>
      </c>
      <c r="I191" s="15" t="s">
        <v>0</v>
      </c>
      <c r="J191" s="15" t="s">
        <v>0</v>
      </c>
      <c r="K191" s="15" t="s">
        <v>0</v>
      </c>
      <c r="L191" s="10" t="s">
        <v>531</v>
      </c>
      <c r="M191" s="19">
        <v>557.1</v>
      </c>
      <c r="N191" s="19">
        <v>557.1</v>
      </c>
      <c r="O191" s="22">
        <f>O192</f>
        <v>629.70000000000005</v>
      </c>
      <c r="P191" s="22">
        <f t="shared" ref="P191:Q191" si="19">P192</f>
        <v>629.79999999999995</v>
      </c>
      <c r="Q191" s="22">
        <f t="shared" si="19"/>
        <v>629.79999999999995</v>
      </c>
      <c r="R191" s="11"/>
    </row>
    <row r="192" spans="1:18" ht="409.5" x14ac:dyDescent="0.2">
      <c r="A192" s="14" t="s">
        <v>455</v>
      </c>
      <c r="B192" s="15" t="s">
        <v>532</v>
      </c>
      <c r="C192" s="15" t="s">
        <v>533</v>
      </c>
      <c r="D192" s="15" t="s">
        <v>114</v>
      </c>
      <c r="E192" s="15" t="s">
        <v>534</v>
      </c>
      <c r="F192" s="15" t="s">
        <v>535</v>
      </c>
      <c r="G192" s="15" t="s">
        <v>36</v>
      </c>
      <c r="H192" s="15" t="s">
        <v>536</v>
      </c>
      <c r="I192" s="15" t="s">
        <v>0</v>
      </c>
      <c r="J192" s="15" t="s">
        <v>0</v>
      </c>
      <c r="K192" s="15" t="s">
        <v>0</v>
      </c>
      <c r="L192" s="10" t="s">
        <v>531</v>
      </c>
      <c r="M192" s="19">
        <v>557.1</v>
      </c>
      <c r="N192" s="19">
        <v>557.1</v>
      </c>
      <c r="O192" s="21">
        <v>629.70000000000005</v>
      </c>
      <c r="P192" s="21">
        <v>629.79999999999995</v>
      </c>
      <c r="Q192" s="21">
        <v>629.79999999999995</v>
      </c>
      <c r="R192" s="11"/>
    </row>
    <row r="193" spans="1:20" ht="24" x14ac:dyDescent="0.2">
      <c r="A193" s="14" t="s">
        <v>308</v>
      </c>
      <c r="B193" s="15" t="s">
        <v>537</v>
      </c>
      <c r="C193" s="15" t="s">
        <v>0</v>
      </c>
      <c r="D193" s="15" t="s">
        <v>0</v>
      </c>
      <c r="E193" s="15" t="s">
        <v>0</v>
      </c>
      <c r="F193" s="15" t="s">
        <v>0</v>
      </c>
      <c r="G193" s="15" t="s">
        <v>0</v>
      </c>
      <c r="H193" s="15" t="s">
        <v>0</v>
      </c>
      <c r="I193" s="15" t="s">
        <v>0</v>
      </c>
      <c r="J193" s="15" t="s">
        <v>0</v>
      </c>
      <c r="K193" s="15" t="s">
        <v>0</v>
      </c>
      <c r="L193" s="10" t="s">
        <v>357</v>
      </c>
      <c r="M193" s="19">
        <v>4.5999999999999996</v>
      </c>
      <c r="N193" s="19">
        <v>4.5999999999999996</v>
      </c>
      <c r="O193" s="12">
        <f>O194</f>
        <v>4.8</v>
      </c>
      <c r="P193" s="12">
        <f t="shared" ref="P193:Q193" si="20">P194</f>
        <v>4.8</v>
      </c>
      <c r="Q193" s="12">
        <f t="shared" si="20"/>
        <v>4.8</v>
      </c>
      <c r="R193" s="11"/>
    </row>
    <row r="194" spans="1:20" ht="162" customHeight="1" x14ac:dyDescent="0.2">
      <c r="A194" s="14" t="s">
        <v>350</v>
      </c>
      <c r="B194" s="15" t="s">
        <v>538</v>
      </c>
      <c r="C194" s="15" t="s">
        <v>0</v>
      </c>
      <c r="D194" s="15" t="s">
        <v>0</v>
      </c>
      <c r="E194" s="15" t="s">
        <v>0</v>
      </c>
      <c r="F194" s="15" t="s">
        <v>352</v>
      </c>
      <c r="G194" s="15" t="s">
        <v>539</v>
      </c>
      <c r="H194" s="15" t="s">
        <v>354</v>
      </c>
      <c r="I194" s="15" t="s">
        <v>355</v>
      </c>
      <c r="J194" s="15" t="s">
        <v>36</v>
      </c>
      <c r="K194" s="15" t="s">
        <v>356</v>
      </c>
      <c r="L194" s="10" t="s">
        <v>357</v>
      </c>
      <c r="M194" s="19">
        <v>4.5999999999999996</v>
      </c>
      <c r="N194" s="19">
        <v>4.5999999999999996</v>
      </c>
      <c r="O194" s="12">
        <v>4.8</v>
      </c>
      <c r="P194" s="12">
        <v>4.8</v>
      </c>
      <c r="Q194" s="12">
        <v>4.8</v>
      </c>
      <c r="R194" s="11"/>
    </row>
    <row r="195" spans="1:20" ht="60" x14ac:dyDescent="0.2">
      <c r="A195" s="14" t="s">
        <v>540</v>
      </c>
      <c r="B195" s="15" t="s">
        <v>541</v>
      </c>
      <c r="C195" s="15" t="s">
        <v>0</v>
      </c>
      <c r="D195" s="15" t="s">
        <v>0</v>
      </c>
      <c r="E195" s="15" t="s">
        <v>0</v>
      </c>
      <c r="F195" s="15" t="s">
        <v>0</v>
      </c>
      <c r="G195" s="15" t="s">
        <v>0</v>
      </c>
      <c r="H195" s="15" t="s">
        <v>0</v>
      </c>
      <c r="I195" s="15" t="s">
        <v>0</v>
      </c>
      <c r="J195" s="15" t="s">
        <v>0</v>
      </c>
      <c r="K195" s="15" t="s">
        <v>0</v>
      </c>
      <c r="L195" s="10" t="s">
        <v>542</v>
      </c>
      <c r="M195" s="19">
        <v>25616.6</v>
      </c>
      <c r="N195" s="19">
        <v>23651.9</v>
      </c>
      <c r="O195" s="12">
        <f>O196</f>
        <v>2056.5</v>
      </c>
      <c r="P195" s="12">
        <f t="shared" ref="P195:Q195" si="21">P196</f>
        <v>31.8</v>
      </c>
      <c r="Q195" s="12">
        <f t="shared" si="21"/>
        <v>98.1</v>
      </c>
      <c r="R195" s="11"/>
    </row>
    <row r="196" spans="1:20" x14ac:dyDescent="0.2">
      <c r="A196" s="14" t="s">
        <v>429</v>
      </c>
      <c r="B196" s="15" t="s">
        <v>543</v>
      </c>
      <c r="C196" s="15" t="s">
        <v>0</v>
      </c>
      <c r="D196" s="15" t="s">
        <v>0</v>
      </c>
      <c r="E196" s="15" t="s">
        <v>0</v>
      </c>
      <c r="F196" s="15" t="s">
        <v>0</v>
      </c>
      <c r="G196" s="15" t="s">
        <v>0</v>
      </c>
      <c r="H196" s="15" t="s">
        <v>0</v>
      </c>
      <c r="I196" s="15" t="s">
        <v>0</v>
      </c>
      <c r="J196" s="15" t="s">
        <v>0</v>
      </c>
      <c r="K196" s="15" t="s">
        <v>0</v>
      </c>
      <c r="L196" s="10" t="s">
        <v>542</v>
      </c>
      <c r="M196" s="19">
        <v>25616.6</v>
      </c>
      <c r="N196" s="19">
        <v>23651.9</v>
      </c>
      <c r="O196" s="12">
        <f>O197</f>
        <v>2056.5</v>
      </c>
      <c r="P196" s="12">
        <f t="shared" ref="P196:Q196" si="22">P197</f>
        <v>31.8</v>
      </c>
      <c r="Q196" s="12">
        <f t="shared" si="22"/>
        <v>98.1</v>
      </c>
      <c r="R196" s="11"/>
    </row>
    <row r="197" spans="1:20" ht="52.5" customHeight="1" x14ac:dyDescent="0.2">
      <c r="A197" s="14" t="s">
        <v>544</v>
      </c>
      <c r="B197" s="15" t="s">
        <v>545</v>
      </c>
      <c r="C197" s="15" t="s">
        <v>0</v>
      </c>
      <c r="D197" s="15" t="s">
        <v>0</v>
      </c>
      <c r="E197" s="15" t="s">
        <v>0</v>
      </c>
      <c r="F197" s="15" t="s">
        <v>0</v>
      </c>
      <c r="G197" s="15" t="s">
        <v>0</v>
      </c>
      <c r="H197" s="15" t="s">
        <v>0</v>
      </c>
      <c r="I197" s="15" t="s">
        <v>0</v>
      </c>
      <c r="J197" s="15" t="s">
        <v>0</v>
      </c>
      <c r="K197" s="15" t="s">
        <v>0</v>
      </c>
      <c r="L197" s="10" t="s">
        <v>542</v>
      </c>
      <c r="M197" s="19">
        <v>25616.6</v>
      </c>
      <c r="N197" s="19">
        <v>23651.9</v>
      </c>
      <c r="O197" s="12">
        <f>O198+O199</f>
        <v>2056.5</v>
      </c>
      <c r="P197" s="12">
        <f t="shared" ref="P197:Q197" si="23">P198+P199</f>
        <v>31.8</v>
      </c>
      <c r="Q197" s="12">
        <f t="shared" si="23"/>
        <v>98.1</v>
      </c>
      <c r="R197" s="11"/>
    </row>
    <row r="198" spans="1:20" ht="84" x14ac:dyDescent="0.2">
      <c r="A198" s="14" t="s">
        <v>546</v>
      </c>
      <c r="B198" s="15" t="s">
        <v>547</v>
      </c>
      <c r="C198" s="15" t="s">
        <v>32</v>
      </c>
      <c r="D198" s="15" t="s">
        <v>171</v>
      </c>
      <c r="E198" s="15" t="s">
        <v>34</v>
      </c>
      <c r="F198" s="15" t="s">
        <v>426</v>
      </c>
      <c r="G198" s="15" t="s">
        <v>436</v>
      </c>
      <c r="H198" s="15" t="s">
        <v>427</v>
      </c>
      <c r="I198" s="15" t="s">
        <v>0</v>
      </c>
      <c r="J198" s="15" t="s">
        <v>0</v>
      </c>
      <c r="K198" s="15" t="s">
        <v>0</v>
      </c>
      <c r="L198" s="10" t="s">
        <v>92</v>
      </c>
      <c r="M198" s="19">
        <v>22756.400000000001</v>
      </c>
      <c r="N198" s="19">
        <v>22756.3</v>
      </c>
      <c r="O198" s="12">
        <v>0</v>
      </c>
      <c r="P198" s="12">
        <v>0</v>
      </c>
      <c r="Q198" s="12">
        <v>0</v>
      </c>
      <c r="R198" s="11"/>
    </row>
    <row r="199" spans="1:20" ht="84" x14ac:dyDescent="0.2">
      <c r="A199" s="14" t="s">
        <v>548</v>
      </c>
      <c r="B199" s="15" t="s">
        <v>549</v>
      </c>
      <c r="C199" s="15" t="s">
        <v>32</v>
      </c>
      <c r="D199" s="15" t="s">
        <v>171</v>
      </c>
      <c r="E199" s="15" t="s">
        <v>34</v>
      </c>
      <c r="F199" s="15" t="s">
        <v>426</v>
      </c>
      <c r="G199" s="15" t="s">
        <v>436</v>
      </c>
      <c r="H199" s="15" t="s">
        <v>427</v>
      </c>
      <c r="I199" s="15" t="s">
        <v>0</v>
      </c>
      <c r="J199" s="15" t="s">
        <v>0</v>
      </c>
      <c r="K199" s="15" t="s">
        <v>0</v>
      </c>
      <c r="L199" s="10" t="s">
        <v>175</v>
      </c>
      <c r="M199" s="19">
        <v>2860.2</v>
      </c>
      <c r="N199" s="19">
        <v>895.6</v>
      </c>
      <c r="O199" s="12">
        <v>2056.5</v>
      </c>
      <c r="P199" s="12">
        <v>31.8</v>
      </c>
      <c r="Q199" s="12">
        <v>98.1</v>
      </c>
      <c r="R199" s="11"/>
    </row>
    <row r="200" spans="1:20" ht="36" x14ac:dyDescent="0.2">
      <c r="A200" s="14" t="s">
        <v>550</v>
      </c>
      <c r="B200" s="15" t="s">
        <v>551</v>
      </c>
      <c r="C200" s="15" t="s">
        <v>0</v>
      </c>
      <c r="D200" s="15" t="s">
        <v>0</v>
      </c>
      <c r="E200" s="15" t="s">
        <v>0</v>
      </c>
      <c r="F200" s="15" t="s">
        <v>0</v>
      </c>
      <c r="G200" s="15" t="s">
        <v>0</v>
      </c>
      <c r="H200" s="15" t="s">
        <v>0</v>
      </c>
      <c r="I200" s="15" t="s">
        <v>0</v>
      </c>
      <c r="J200" s="15" t="s">
        <v>0</v>
      </c>
      <c r="K200" s="15" t="s">
        <v>0</v>
      </c>
      <c r="L200" s="15" t="s">
        <v>454</v>
      </c>
      <c r="M200" s="19">
        <v>0</v>
      </c>
      <c r="N200" s="19">
        <v>0</v>
      </c>
      <c r="O200" s="12">
        <v>0</v>
      </c>
      <c r="P200" s="12">
        <v>0</v>
      </c>
      <c r="Q200" s="12">
        <v>0</v>
      </c>
      <c r="R200" s="11"/>
    </row>
    <row r="201" spans="1:20" ht="72" x14ac:dyDescent="0.2">
      <c r="A201" s="8" t="s">
        <v>552</v>
      </c>
      <c r="B201" s="9" t="s">
        <v>553</v>
      </c>
      <c r="C201" s="9" t="s">
        <v>0</v>
      </c>
      <c r="D201" s="9" t="s">
        <v>0</v>
      </c>
      <c r="E201" s="9" t="s">
        <v>0</v>
      </c>
      <c r="F201" s="9" t="s">
        <v>0</v>
      </c>
      <c r="G201" s="9" t="s">
        <v>0</v>
      </c>
      <c r="H201" s="10" t="s">
        <v>0</v>
      </c>
      <c r="I201" s="11"/>
      <c r="J201" s="11"/>
      <c r="K201" s="11"/>
      <c r="L201" s="9" t="s">
        <v>554</v>
      </c>
      <c r="M201" s="1">
        <v>33588</v>
      </c>
      <c r="N201" s="1">
        <v>28626</v>
      </c>
      <c r="O201" s="12">
        <f>O202+O230+O243+O248+O253+O258</f>
        <v>29829.199999999997</v>
      </c>
      <c r="P201" s="12">
        <f>P202+P230+P243+P248+P253+P258</f>
        <v>32421.4</v>
      </c>
      <c r="Q201" s="12">
        <f>Q202+Q230+Q243+Q248+Q253+Q258</f>
        <v>22257.199999999997</v>
      </c>
      <c r="R201" s="13"/>
      <c r="T201" s="6" t="e">
        <f>Q201-#REF!</f>
        <v>#REF!</v>
      </c>
    </row>
    <row r="202" spans="1:20" ht="48.75" customHeight="1" x14ac:dyDescent="0.2">
      <c r="A202" s="8" t="s">
        <v>555</v>
      </c>
      <c r="B202" s="9" t="s">
        <v>556</v>
      </c>
      <c r="C202" s="9" t="s">
        <v>0</v>
      </c>
      <c r="D202" s="9" t="s">
        <v>0</v>
      </c>
      <c r="E202" s="9" t="s">
        <v>0</v>
      </c>
      <c r="F202" s="9" t="s">
        <v>0</v>
      </c>
      <c r="G202" s="9" t="s">
        <v>0</v>
      </c>
      <c r="H202" s="10" t="s">
        <v>0</v>
      </c>
      <c r="I202" s="11"/>
      <c r="J202" s="11"/>
      <c r="K202" s="11"/>
      <c r="L202" s="9" t="s">
        <v>557</v>
      </c>
      <c r="M202" s="1">
        <v>11236.3</v>
      </c>
      <c r="N202" s="1">
        <v>8536.1</v>
      </c>
      <c r="O202" s="12">
        <f>O203+O207+O211</f>
        <v>15806.5</v>
      </c>
      <c r="P202" s="12">
        <f>P203+P207+P211</f>
        <v>19530.7</v>
      </c>
      <c r="Q202" s="12">
        <f>Q203+Q207+Q211</f>
        <v>9148.7000000000007</v>
      </c>
      <c r="R202" s="13"/>
    </row>
    <row r="203" spans="1:20" ht="36.75" customHeight="1" x14ac:dyDescent="0.2">
      <c r="A203" s="8" t="s">
        <v>558</v>
      </c>
      <c r="B203" s="9" t="s">
        <v>559</v>
      </c>
      <c r="C203" s="9" t="s">
        <v>0</v>
      </c>
      <c r="D203" s="9" t="s">
        <v>0</v>
      </c>
      <c r="E203" s="9" t="s">
        <v>0</v>
      </c>
      <c r="F203" s="9" t="s">
        <v>0</v>
      </c>
      <c r="G203" s="9" t="s">
        <v>0</v>
      </c>
      <c r="H203" s="10" t="s">
        <v>0</v>
      </c>
      <c r="I203" s="11"/>
      <c r="J203" s="11"/>
      <c r="K203" s="11"/>
      <c r="L203" s="9" t="s">
        <v>560</v>
      </c>
      <c r="M203" s="1">
        <v>3851.4</v>
      </c>
      <c r="N203" s="1">
        <v>2333</v>
      </c>
      <c r="O203" s="12">
        <f>O204+O206</f>
        <v>2967.5</v>
      </c>
      <c r="P203" s="12">
        <f t="shared" ref="P203:Q203" si="24">P204+P206</f>
        <v>3318.6</v>
      </c>
      <c r="Q203" s="12">
        <f t="shared" si="24"/>
        <v>3265.7</v>
      </c>
      <c r="R203" s="13"/>
    </row>
    <row r="204" spans="1:20" ht="72.75" customHeight="1" x14ac:dyDescent="0.2">
      <c r="A204" s="25" t="s">
        <v>561</v>
      </c>
      <c r="B204" s="26" t="s">
        <v>562</v>
      </c>
      <c r="C204" s="9" t="s">
        <v>32</v>
      </c>
      <c r="D204" s="9" t="s">
        <v>466</v>
      </c>
      <c r="E204" s="9" t="s">
        <v>34</v>
      </c>
      <c r="F204" s="9" t="s">
        <v>0</v>
      </c>
      <c r="G204" s="9" t="s">
        <v>0</v>
      </c>
      <c r="H204" s="10" t="s">
        <v>0</v>
      </c>
      <c r="I204" s="11"/>
      <c r="J204" s="11"/>
      <c r="K204" s="11"/>
      <c r="L204" s="9" t="s">
        <v>563</v>
      </c>
      <c r="M204" s="1">
        <v>624</v>
      </c>
      <c r="N204" s="1">
        <v>400.7</v>
      </c>
      <c r="O204" s="12">
        <f>52+129</f>
        <v>181</v>
      </c>
      <c r="P204" s="12">
        <v>911</v>
      </c>
      <c r="Q204" s="12">
        <v>959</v>
      </c>
      <c r="R204" s="13"/>
    </row>
    <row r="205" spans="1:20" ht="60" x14ac:dyDescent="0.2">
      <c r="A205" s="25" t="s">
        <v>0</v>
      </c>
      <c r="B205" s="26" t="s">
        <v>0</v>
      </c>
      <c r="C205" s="9" t="s">
        <v>39</v>
      </c>
      <c r="D205" s="9" t="s">
        <v>40</v>
      </c>
      <c r="E205" s="9" t="s">
        <v>41</v>
      </c>
      <c r="F205" s="9" t="s">
        <v>0</v>
      </c>
      <c r="G205" s="9" t="s">
        <v>0</v>
      </c>
      <c r="H205" s="10" t="s">
        <v>0</v>
      </c>
      <c r="I205" s="11"/>
      <c r="J205" s="11"/>
      <c r="K205" s="11"/>
      <c r="L205" s="9" t="s">
        <v>0</v>
      </c>
      <c r="M205" s="1" t="s">
        <v>0</v>
      </c>
      <c r="N205" s="1" t="s">
        <v>0</v>
      </c>
      <c r="O205" s="12"/>
      <c r="P205" s="12"/>
      <c r="Q205" s="12"/>
      <c r="R205" s="13"/>
    </row>
    <row r="206" spans="1:20" ht="75" customHeight="1" x14ac:dyDescent="0.2">
      <c r="A206" s="8" t="s">
        <v>564</v>
      </c>
      <c r="B206" s="9" t="s">
        <v>565</v>
      </c>
      <c r="C206" s="9" t="s">
        <v>32</v>
      </c>
      <c r="D206" s="9" t="s">
        <v>488</v>
      </c>
      <c r="E206" s="9" t="s">
        <v>34</v>
      </c>
      <c r="F206" s="9" t="s">
        <v>0</v>
      </c>
      <c r="G206" s="9" t="s">
        <v>0</v>
      </c>
      <c r="H206" s="10" t="s">
        <v>0</v>
      </c>
      <c r="I206" s="11"/>
      <c r="J206" s="11"/>
      <c r="K206" s="11"/>
      <c r="L206" s="9" t="s">
        <v>566</v>
      </c>
      <c r="M206" s="1">
        <v>3227.4</v>
      </c>
      <c r="N206" s="1">
        <v>1932.3</v>
      </c>
      <c r="O206" s="12">
        <f>2772.4+14.1</f>
        <v>2786.5</v>
      </c>
      <c r="P206" s="12">
        <v>2407.6</v>
      </c>
      <c r="Q206" s="12">
        <v>2306.6999999999998</v>
      </c>
      <c r="R206" s="13"/>
    </row>
    <row r="207" spans="1:20" ht="75" customHeight="1" x14ac:dyDescent="0.2">
      <c r="A207" s="8" t="s">
        <v>567</v>
      </c>
      <c r="B207" s="9" t="s">
        <v>568</v>
      </c>
      <c r="C207" s="9" t="s">
        <v>0</v>
      </c>
      <c r="D207" s="9" t="s">
        <v>0</v>
      </c>
      <c r="E207" s="9" t="s">
        <v>0</v>
      </c>
      <c r="F207" s="9" t="s">
        <v>0</v>
      </c>
      <c r="G207" s="9" t="s">
        <v>0</v>
      </c>
      <c r="H207" s="10" t="s">
        <v>0</v>
      </c>
      <c r="I207" s="11"/>
      <c r="J207" s="11"/>
      <c r="K207" s="11"/>
      <c r="L207" s="9" t="s">
        <v>659</v>
      </c>
      <c r="M207" s="1">
        <v>175.7</v>
      </c>
      <c r="N207" s="1">
        <v>148.69999999999999</v>
      </c>
      <c r="O207" s="12">
        <f>O209+O210+O208</f>
        <v>8653.1</v>
      </c>
      <c r="P207" s="12">
        <f t="shared" ref="P207:Q207" si="25">P209+P210+P208</f>
        <v>9823.1</v>
      </c>
      <c r="Q207" s="12">
        <f t="shared" si="25"/>
        <v>0</v>
      </c>
      <c r="R207" s="13"/>
    </row>
    <row r="208" spans="1:20" ht="111" customHeight="1" x14ac:dyDescent="0.2">
      <c r="A208" s="14" t="s">
        <v>570</v>
      </c>
      <c r="B208" s="15" t="s">
        <v>571</v>
      </c>
      <c r="C208" s="15"/>
      <c r="D208" s="15"/>
      <c r="E208" s="15"/>
      <c r="F208" s="15"/>
      <c r="G208" s="15"/>
      <c r="H208" s="10"/>
      <c r="I208" s="11"/>
      <c r="J208" s="11"/>
      <c r="K208" s="11"/>
      <c r="L208" s="15" t="s">
        <v>48</v>
      </c>
      <c r="M208" s="1">
        <v>0</v>
      </c>
      <c r="N208" s="1">
        <v>0</v>
      </c>
      <c r="O208" s="12">
        <v>982.7</v>
      </c>
      <c r="P208" s="12">
        <v>0</v>
      </c>
      <c r="Q208" s="12">
        <v>0</v>
      </c>
      <c r="R208" s="13"/>
    </row>
    <row r="209" spans="1:18" ht="150" customHeight="1" x14ac:dyDescent="0.2">
      <c r="A209" s="8" t="s">
        <v>163</v>
      </c>
      <c r="B209" s="9" t="s">
        <v>572</v>
      </c>
      <c r="C209" s="9" t="s">
        <v>32</v>
      </c>
      <c r="D209" s="9" t="s">
        <v>573</v>
      </c>
      <c r="E209" s="9" t="s">
        <v>34</v>
      </c>
      <c r="F209" s="9" t="s">
        <v>574</v>
      </c>
      <c r="G209" s="9" t="s">
        <v>208</v>
      </c>
      <c r="H209" s="10" t="s">
        <v>137</v>
      </c>
      <c r="I209" s="11"/>
      <c r="J209" s="11"/>
      <c r="K209" s="11"/>
      <c r="L209" s="9" t="s">
        <v>569</v>
      </c>
      <c r="M209" s="1">
        <v>175.7</v>
      </c>
      <c r="N209" s="1">
        <v>148.69999999999999</v>
      </c>
      <c r="O209" s="12">
        <v>168.8</v>
      </c>
      <c r="P209" s="12">
        <v>0</v>
      </c>
      <c r="Q209" s="12">
        <v>0</v>
      </c>
      <c r="R209" s="13"/>
    </row>
    <row r="210" spans="1:18" ht="40.5" customHeight="1" x14ac:dyDescent="0.2">
      <c r="A210" s="14" t="s">
        <v>184</v>
      </c>
      <c r="B210" s="15" t="s">
        <v>578</v>
      </c>
      <c r="C210" s="15"/>
      <c r="D210" s="15"/>
      <c r="E210" s="15"/>
      <c r="F210" s="15"/>
      <c r="G210" s="15"/>
      <c r="H210" s="10"/>
      <c r="I210" s="11"/>
      <c r="J210" s="11"/>
      <c r="K210" s="11"/>
      <c r="L210" s="15" t="s">
        <v>575</v>
      </c>
      <c r="M210" s="1">
        <v>0</v>
      </c>
      <c r="N210" s="1">
        <v>0</v>
      </c>
      <c r="O210" s="12">
        <v>7501.6</v>
      </c>
      <c r="P210" s="12">
        <v>9823.1</v>
      </c>
      <c r="Q210" s="12">
        <v>0</v>
      </c>
      <c r="R210" s="13"/>
    </row>
    <row r="211" spans="1:18" ht="53.25" customHeight="1" x14ac:dyDescent="0.2">
      <c r="A211" s="8" t="s">
        <v>579</v>
      </c>
      <c r="B211" s="9" t="s">
        <v>580</v>
      </c>
      <c r="C211" s="9" t="s">
        <v>0</v>
      </c>
      <c r="D211" s="9" t="s">
        <v>0</v>
      </c>
      <c r="E211" s="9" t="s">
        <v>0</v>
      </c>
      <c r="F211" s="9" t="s">
        <v>0</v>
      </c>
      <c r="G211" s="9" t="s">
        <v>0</v>
      </c>
      <c r="H211" s="10" t="s">
        <v>0</v>
      </c>
      <c r="I211" s="11"/>
      <c r="J211" s="11"/>
      <c r="K211" s="11"/>
      <c r="L211" s="9" t="s">
        <v>581</v>
      </c>
      <c r="M211" s="1">
        <v>7209.2</v>
      </c>
      <c r="N211" s="1">
        <v>6054.4</v>
      </c>
      <c r="O211" s="12">
        <f>O212+O214+O216+O218+O220+O222+O224+O226+O228</f>
        <v>4185.8999999999996</v>
      </c>
      <c r="P211" s="12">
        <f t="shared" ref="P211" si="26">P212+P214+P216+P218+P220+P222+P224+P226+P228</f>
        <v>6389</v>
      </c>
      <c r="Q211" s="12">
        <f>Q212+Q214+Q216+Q218+Q220+Q222+Q224+Q226+Q228</f>
        <v>5883</v>
      </c>
      <c r="R211" s="13"/>
    </row>
    <row r="212" spans="1:18" ht="75.75" customHeight="1" x14ac:dyDescent="0.2">
      <c r="A212" s="25" t="s">
        <v>42</v>
      </c>
      <c r="B212" s="26" t="s">
        <v>582</v>
      </c>
      <c r="C212" s="9" t="s">
        <v>32</v>
      </c>
      <c r="D212" s="9" t="s">
        <v>171</v>
      </c>
      <c r="E212" s="9" t="s">
        <v>34</v>
      </c>
      <c r="F212" s="9" t="s">
        <v>0</v>
      </c>
      <c r="G212" s="9" t="s">
        <v>0</v>
      </c>
      <c r="H212" s="10" t="s">
        <v>0</v>
      </c>
      <c r="I212" s="11"/>
      <c r="J212" s="11"/>
      <c r="K212" s="11"/>
      <c r="L212" s="9" t="s">
        <v>175</v>
      </c>
      <c r="M212" s="1">
        <v>1739.5</v>
      </c>
      <c r="N212" s="1">
        <v>1739.5</v>
      </c>
      <c r="O212" s="12">
        <v>1100.4000000000001</v>
      </c>
      <c r="P212" s="12">
        <v>2059.6</v>
      </c>
      <c r="Q212" s="12">
        <v>0</v>
      </c>
      <c r="R212" s="13"/>
    </row>
    <row r="213" spans="1:18" ht="73.5" customHeight="1" x14ac:dyDescent="0.2">
      <c r="A213" s="25" t="s">
        <v>0</v>
      </c>
      <c r="B213" s="26" t="s">
        <v>0</v>
      </c>
      <c r="C213" s="9" t="s">
        <v>32</v>
      </c>
      <c r="D213" s="9" t="s">
        <v>583</v>
      </c>
      <c r="E213" s="9" t="s">
        <v>34</v>
      </c>
      <c r="F213" s="9" t="s">
        <v>0</v>
      </c>
      <c r="G213" s="9" t="s">
        <v>0</v>
      </c>
      <c r="H213" s="10" t="s">
        <v>0</v>
      </c>
      <c r="I213" s="11"/>
      <c r="J213" s="11"/>
      <c r="K213" s="11"/>
      <c r="L213" s="9" t="s">
        <v>0</v>
      </c>
      <c r="M213" s="1" t="s">
        <v>0</v>
      </c>
      <c r="N213" s="1" t="s">
        <v>0</v>
      </c>
      <c r="O213" s="12"/>
      <c r="P213" s="12"/>
      <c r="Q213" s="12"/>
      <c r="R213" s="13"/>
    </row>
    <row r="214" spans="1:18" ht="72.75" customHeight="1" x14ac:dyDescent="0.2">
      <c r="A214" s="25" t="s">
        <v>43</v>
      </c>
      <c r="B214" s="26" t="s">
        <v>584</v>
      </c>
      <c r="C214" s="9" t="s">
        <v>32</v>
      </c>
      <c r="D214" s="9" t="s">
        <v>171</v>
      </c>
      <c r="E214" s="9" t="s">
        <v>34</v>
      </c>
      <c r="F214" s="9" t="s">
        <v>0</v>
      </c>
      <c r="G214" s="9" t="s">
        <v>0</v>
      </c>
      <c r="H214" s="10" t="s">
        <v>0</v>
      </c>
      <c r="I214" s="11"/>
      <c r="J214" s="11"/>
      <c r="K214" s="11"/>
      <c r="L214" s="9" t="s">
        <v>48</v>
      </c>
      <c r="M214" s="1">
        <v>4881.2</v>
      </c>
      <c r="N214" s="1">
        <v>3726.4</v>
      </c>
      <c r="O214" s="12">
        <v>2606</v>
      </c>
      <c r="P214" s="12">
        <v>3583.5</v>
      </c>
      <c r="Q214" s="12">
        <v>5137.1000000000004</v>
      </c>
      <c r="R214" s="13"/>
    </row>
    <row r="215" spans="1:18" ht="74.25" customHeight="1" x14ac:dyDescent="0.2">
      <c r="A215" s="25" t="s">
        <v>0</v>
      </c>
      <c r="B215" s="26" t="s">
        <v>0</v>
      </c>
      <c r="C215" s="9" t="s">
        <v>32</v>
      </c>
      <c r="D215" s="9" t="s">
        <v>49</v>
      </c>
      <c r="E215" s="9" t="s">
        <v>34</v>
      </c>
      <c r="F215" s="9" t="s">
        <v>0</v>
      </c>
      <c r="G215" s="9" t="s">
        <v>0</v>
      </c>
      <c r="H215" s="10" t="s">
        <v>0</v>
      </c>
      <c r="I215" s="11"/>
      <c r="J215" s="11"/>
      <c r="K215" s="11"/>
      <c r="L215" s="9" t="s">
        <v>0</v>
      </c>
      <c r="M215" s="1" t="s">
        <v>0</v>
      </c>
      <c r="N215" s="1" t="s">
        <v>0</v>
      </c>
      <c r="O215" s="12"/>
      <c r="P215" s="12"/>
      <c r="Q215" s="12"/>
      <c r="R215" s="13"/>
    </row>
    <row r="216" spans="1:18" ht="76.5" customHeight="1" x14ac:dyDescent="0.2">
      <c r="A216" s="25" t="s">
        <v>53</v>
      </c>
      <c r="B216" s="26" t="s">
        <v>585</v>
      </c>
      <c r="C216" s="9" t="s">
        <v>32</v>
      </c>
      <c r="D216" s="9" t="s">
        <v>171</v>
      </c>
      <c r="E216" s="9" t="s">
        <v>34</v>
      </c>
      <c r="F216" s="9" t="s">
        <v>0</v>
      </c>
      <c r="G216" s="9" t="s">
        <v>0</v>
      </c>
      <c r="H216" s="10" t="s">
        <v>0</v>
      </c>
      <c r="I216" s="11"/>
      <c r="J216" s="11"/>
      <c r="K216" s="11"/>
      <c r="L216" s="9" t="s">
        <v>112</v>
      </c>
      <c r="M216" s="1">
        <v>0</v>
      </c>
      <c r="N216" s="1">
        <v>0</v>
      </c>
      <c r="O216" s="12">
        <v>0</v>
      </c>
      <c r="P216" s="12">
        <v>0</v>
      </c>
      <c r="Q216" s="12">
        <v>0</v>
      </c>
      <c r="R216" s="13"/>
    </row>
    <row r="217" spans="1:18" ht="72.75" customHeight="1" x14ac:dyDescent="0.2">
      <c r="A217" s="25" t="s">
        <v>0</v>
      </c>
      <c r="B217" s="26" t="s">
        <v>0</v>
      </c>
      <c r="C217" s="9" t="s">
        <v>32</v>
      </c>
      <c r="D217" s="9" t="s">
        <v>505</v>
      </c>
      <c r="E217" s="9" t="s">
        <v>34</v>
      </c>
      <c r="F217" s="9" t="s">
        <v>0</v>
      </c>
      <c r="G217" s="9" t="s">
        <v>0</v>
      </c>
      <c r="H217" s="10" t="s">
        <v>0</v>
      </c>
      <c r="I217" s="11"/>
      <c r="J217" s="11"/>
      <c r="K217" s="11"/>
      <c r="L217" s="9" t="s">
        <v>0</v>
      </c>
      <c r="M217" s="1" t="s">
        <v>0</v>
      </c>
      <c r="N217" s="1" t="s">
        <v>0</v>
      </c>
      <c r="O217" s="12"/>
      <c r="P217" s="12"/>
      <c r="Q217" s="12"/>
      <c r="R217" s="13"/>
    </row>
    <row r="218" spans="1:18" ht="74.25" customHeight="1" x14ac:dyDescent="0.2">
      <c r="A218" s="25" t="s">
        <v>80</v>
      </c>
      <c r="B218" s="26" t="s">
        <v>586</v>
      </c>
      <c r="C218" s="9" t="s">
        <v>32</v>
      </c>
      <c r="D218" s="9" t="s">
        <v>171</v>
      </c>
      <c r="E218" s="9" t="s">
        <v>34</v>
      </c>
      <c r="F218" s="9" t="s">
        <v>0</v>
      </c>
      <c r="G218" s="9" t="s">
        <v>0</v>
      </c>
      <c r="H218" s="10" t="s">
        <v>0</v>
      </c>
      <c r="I218" s="11"/>
      <c r="J218" s="11"/>
      <c r="K218" s="11"/>
      <c r="L218" s="9" t="s">
        <v>448</v>
      </c>
      <c r="M218" s="1">
        <v>333</v>
      </c>
      <c r="N218" s="1">
        <v>333</v>
      </c>
      <c r="O218" s="12">
        <v>309.5</v>
      </c>
      <c r="P218" s="12">
        <v>357.3</v>
      </c>
      <c r="Q218" s="12">
        <v>357.3</v>
      </c>
      <c r="R218" s="13"/>
    </row>
    <row r="219" spans="1:18" ht="74.25" customHeight="1" x14ac:dyDescent="0.2">
      <c r="A219" s="25" t="s">
        <v>0</v>
      </c>
      <c r="B219" s="26" t="s">
        <v>0</v>
      </c>
      <c r="C219" s="9" t="s">
        <v>32</v>
      </c>
      <c r="D219" s="9" t="s">
        <v>587</v>
      </c>
      <c r="E219" s="9" t="s">
        <v>34</v>
      </c>
      <c r="F219" s="9" t="s">
        <v>0</v>
      </c>
      <c r="G219" s="9" t="s">
        <v>0</v>
      </c>
      <c r="H219" s="10" t="s">
        <v>0</v>
      </c>
      <c r="I219" s="11"/>
      <c r="J219" s="11"/>
      <c r="K219" s="11"/>
      <c r="L219" s="9" t="s">
        <v>0</v>
      </c>
      <c r="M219" s="1" t="s">
        <v>0</v>
      </c>
      <c r="N219" s="1" t="s">
        <v>0</v>
      </c>
      <c r="O219" s="12"/>
      <c r="P219" s="12"/>
      <c r="Q219" s="12"/>
      <c r="R219" s="13"/>
    </row>
    <row r="220" spans="1:18" ht="73.5" customHeight="1" x14ac:dyDescent="0.2">
      <c r="A220" s="25" t="s">
        <v>103</v>
      </c>
      <c r="B220" s="26" t="s">
        <v>588</v>
      </c>
      <c r="C220" s="9" t="s">
        <v>32</v>
      </c>
      <c r="D220" s="9" t="s">
        <v>171</v>
      </c>
      <c r="E220" s="9" t="s">
        <v>34</v>
      </c>
      <c r="F220" s="9" t="s">
        <v>0</v>
      </c>
      <c r="G220" s="9" t="s">
        <v>0</v>
      </c>
      <c r="H220" s="10" t="s">
        <v>0</v>
      </c>
      <c r="I220" s="11"/>
      <c r="J220" s="11"/>
      <c r="K220" s="11"/>
      <c r="L220" s="9" t="s">
        <v>451</v>
      </c>
      <c r="M220" s="1">
        <v>190</v>
      </c>
      <c r="N220" s="1">
        <v>190</v>
      </c>
      <c r="O220" s="12">
        <v>170</v>
      </c>
      <c r="P220" s="12">
        <v>180</v>
      </c>
      <c r="Q220" s="12">
        <v>180</v>
      </c>
      <c r="R220" s="13"/>
    </row>
    <row r="221" spans="1:18" ht="76.5" customHeight="1" x14ac:dyDescent="0.2">
      <c r="A221" s="25" t="s">
        <v>0</v>
      </c>
      <c r="B221" s="26" t="s">
        <v>0</v>
      </c>
      <c r="C221" s="9" t="s">
        <v>32</v>
      </c>
      <c r="D221" s="9" t="s">
        <v>589</v>
      </c>
      <c r="E221" s="9" t="s">
        <v>34</v>
      </c>
      <c r="F221" s="9" t="s">
        <v>0</v>
      </c>
      <c r="G221" s="9" t="s">
        <v>0</v>
      </c>
      <c r="H221" s="10" t="s">
        <v>0</v>
      </c>
      <c r="I221" s="11"/>
      <c r="J221" s="11"/>
      <c r="K221" s="11"/>
      <c r="L221" s="9" t="s">
        <v>0</v>
      </c>
      <c r="M221" s="1" t="s">
        <v>0</v>
      </c>
      <c r="N221" s="1" t="s">
        <v>0</v>
      </c>
      <c r="O221" s="12"/>
      <c r="P221" s="12"/>
      <c r="Q221" s="12"/>
      <c r="R221" s="13"/>
    </row>
    <row r="222" spans="1:18" ht="76.5" customHeight="1" x14ac:dyDescent="0.2">
      <c r="A222" s="25" t="s">
        <v>117</v>
      </c>
      <c r="B222" s="26" t="s">
        <v>590</v>
      </c>
      <c r="C222" s="9" t="s">
        <v>32</v>
      </c>
      <c r="D222" s="9" t="s">
        <v>171</v>
      </c>
      <c r="E222" s="9" t="s">
        <v>34</v>
      </c>
      <c r="F222" s="9" t="s">
        <v>0</v>
      </c>
      <c r="G222" s="9" t="s">
        <v>0</v>
      </c>
      <c r="H222" s="10" t="s">
        <v>0</v>
      </c>
      <c r="I222" s="11"/>
      <c r="J222" s="11"/>
      <c r="K222" s="11"/>
      <c r="L222" s="9" t="s">
        <v>357</v>
      </c>
      <c r="M222" s="1">
        <v>28.3</v>
      </c>
      <c r="N222" s="1">
        <v>28.3</v>
      </c>
      <c r="O222" s="12">
        <v>0</v>
      </c>
      <c r="P222" s="12">
        <v>49.6</v>
      </c>
      <c r="Q222" s="12">
        <v>49.6</v>
      </c>
      <c r="R222" s="13"/>
    </row>
    <row r="223" spans="1:18" ht="74.25" customHeight="1" x14ac:dyDescent="0.2">
      <c r="A223" s="25" t="s">
        <v>0</v>
      </c>
      <c r="B223" s="26" t="s">
        <v>0</v>
      </c>
      <c r="C223" s="9" t="s">
        <v>32</v>
      </c>
      <c r="D223" s="9" t="s">
        <v>591</v>
      </c>
      <c r="E223" s="9" t="s">
        <v>34</v>
      </c>
      <c r="F223" s="9" t="s">
        <v>0</v>
      </c>
      <c r="G223" s="9" t="s">
        <v>0</v>
      </c>
      <c r="H223" s="10" t="s">
        <v>0</v>
      </c>
      <c r="I223" s="11"/>
      <c r="J223" s="11"/>
      <c r="K223" s="11"/>
      <c r="L223" s="9" t="s">
        <v>0</v>
      </c>
      <c r="M223" s="1" t="s">
        <v>0</v>
      </c>
      <c r="N223" s="1" t="s">
        <v>0</v>
      </c>
      <c r="O223" s="12"/>
      <c r="P223" s="12"/>
      <c r="Q223" s="12"/>
      <c r="R223" s="13"/>
    </row>
    <row r="224" spans="1:18" ht="74.25" customHeight="1" x14ac:dyDescent="0.2">
      <c r="A224" s="25" t="s">
        <v>151</v>
      </c>
      <c r="B224" s="26" t="s">
        <v>592</v>
      </c>
      <c r="C224" s="9" t="s">
        <v>32</v>
      </c>
      <c r="D224" s="9" t="s">
        <v>171</v>
      </c>
      <c r="E224" s="9" t="s">
        <v>34</v>
      </c>
      <c r="F224" s="9" t="s">
        <v>0</v>
      </c>
      <c r="G224" s="9" t="s">
        <v>0</v>
      </c>
      <c r="H224" s="10" t="s">
        <v>0</v>
      </c>
      <c r="I224" s="11"/>
      <c r="J224" s="11"/>
      <c r="K224" s="11"/>
      <c r="L224" s="9" t="s">
        <v>357</v>
      </c>
      <c r="M224" s="1">
        <v>15.2</v>
      </c>
      <c r="N224" s="1">
        <v>15.2</v>
      </c>
      <c r="O224" s="12">
        <v>0</v>
      </c>
      <c r="P224" s="12">
        <v>35.4</v>
      </c>
      <c r="Q224" s="12">
        <v>35.4</v>
      </c>
      <c r="R224" s="13"/>
    </row>
    <row r="225" spans="1:18" ht="72.75" customHeight="1" x14ac:dyDescent="0.2">
      <c r="A225" s="25" t="s">
        <v>0</v>
      </c>
      <c r="B225" s="26" t="s">
        <v>0</v>
      </c>
      <c r="C225" s="9" t="s">
        <v>32</v>
      </c>
      <c r="D225" s="9" t="s">
        <v>593</v>
      </c>
      <c r="E225" s="9" t="s">
        <v>34</v>
      </c>
      <c r="F225" s="9" t="s">
        <v>0</v>
      </c>
      <c r="G225" s="9" t="s">
        <v>0</v>
      </c>
      <c r="H225" s="10" t="s">
        <v>0</v>
      </c>
      <c r="I225" s="11"/>
      <c r="J225" s="11"/>
      <c r="K225" s="11"/>
      <c r="L225" s="9" t="s">
        <v>0</v>
      </c>
      <c r="M225" s="1" t="s">
        <v>0</v>
      </c>
      <c r="N225" s="1" t="s">
        <v>0</v>
      </c>
      <c r="O225" s="12"/>
      <c r="P225" s="12"/>
      <c r="Q225" s="12"/>
      <c r="R225" s="13"/>
    </row>
    <row r="226" spans="1:18" ht="74.25" customHeight="1" x14ac:dyDescent="0.2">
      <c r="A226" s="25" t="s">
        <v>576</v>
      </c>
      <c r="B226" s="26" t="s">
        <v>594</v>
      </c>
      <c r="C226" s="9" t="s">
        <v>32</v>
      </c>
      <c r="D226" s="9" t="s">
        <v>595</v>
      </c>
      <c r="E226" s="9" t="s">
        <v>34</v>
      </c>
      <c r="F226" s="9" t="s">
        <v>0</v>
      </c>
      <c r="G226" s="9" t="s">
        <v>0</v>
      </c>
      <c r="H226" s="10" t="s">
        <v>0</v>
      </c>
      <c r="I226" s="11"/>
      <c r="J226" s="11"/>
      <c r="K226" s="11"/>
      <c r="L226" s="9" t="s">
        <v>357</v>
      </c>
      <c r="M226" s="1">
        <v>22</v>
      </c>
      <c r="N226" s="1">
        <v>22</v>
      </c>
      <c r="O226" s="12">
        <v>0</v>
      </c>
      <c r="P226" s="12">
        <v>35.4</v>
      </c>
      <c r="Q226" s="12">
        <v>35.4</v>
      </c>
      <c r="R226" s="13"/>
    </row>
    <row r="227" spans="1:18" ht="71.25" customHeight="1" x14ac:dyDescent="0.2">
      <c r="A227" s="25" t="s">
        <v>0</v>
      </c>
      <c r="B227" s="26" t="s">
        <v>0</v>
      </c>
      <c r="C227" s="9" t="s">
        <v>32</v>
      </c>
      <c r="D227" s="9" t="s">
        <v>171</v>
      </c>
      <c r="E227" s="9" t="s">
        <v>34</v>
      </c>
      <c r="F227" s="9" t="s">
        <v>0</v>
      </c>
      <c r="G227" s="9" t="s">
        <v>0</v>
      </c>
      <c r="H227" s="10" t="s">
        <v>0</v>
      </c>
      <c r="I227" s="11"/>
      <c r="J227" s="11"/>
      <c r="K227" s="11"/>
      <c r="L227" s="9" t="s">
        <v>0</v>
      </c>
      <c r="M227" s="1" t="s">
        <v>0</v>
      </c>
      <c r="N227" s="1" t="s">
        <v>0</v>
      </c>
      <c r="O227" s="12"/>
      <c r="P227" s="12"/>
      <c r="Q227" s="12"/>
      <c r="R227" s="13"/>
    </row>
    <row r="228" spans="1:18" ht="84" x14ac:dyDescent="0.2">
      <c r="A228" s="25" t="s">
        <v>577</v>
      </c>
      <c r="B228" s="26" t="s">
        <v>596</v>
      </c>
      <c r="C228" s="9" t="s">
        <v>32</v>
      </c>
      <c r="D228" s="9" t="s">
        <v>595</v>
      </c>
      <c r="E228" s="9" t="s">
        <v>34</v>
      </c>
      <c r="F228" s="9" t="s">
        <v>0</v>
      </c>
      <c r="G228" s="9" t="s">
        <v>0</v>
      </c>
      <c r="H228" s="10" t="s">
        <v>0</v>
      </c>
      <c r="I228" s="11"/>
      <c r="J228" s="11"/>
      <c r="K228" s="11"/>
      <c r="L228" s="9" t="s">
        <v>38</v>
      </c>
      <c r="M228" s="1">
        <v>0</v>
      </c>
      <c r="N228" s="1">
        <v>0</v>
      </c>
      <c r="O228" s="12">
        <v>0</v>
      </c>
      <c r="P228" s="12">
        <v>88.2</v>
      </c>
      <c r="Q228" s="12">
        <v>88.2</v>
      </c>
      <c r="R228" s="13"/>
    </row>
    <row r="229" spans="1:18" ht="86.25" customHeight="1" x14ac:dyDescent="0.2">
      <c r="A229" s="25" t="s">
        <v>0</v>
      </c>
      <c r="B229" s="26" t="s">
        <v>0</v>
      </c>
      <c r="C229" s="9" t="s">
        <v>32</v>
      </c>
      <c r="D229" s="9" t="s">
        <v>171</v>
      </c>
      <c r="E229" s="9" t="s">
        <v>34</v>
      </c>
      <c r="F229" s="9" t="s">
        <v>0</v>
      </c>
      <c r="G229" s="9" t="s">
        <v>0</v>
      </c>
      <c r="H229" s="10" t="s">
        <v>0</v>
      </c>
      <c r="I229" s="11"/>
      <c r="J229" s="11"/>
      <c r="K229" s="11"/>
      <c r="L229" s="9" t="s">
        <v>0</v>
      </c>
      <c r="M229" s="1" t="s">
        <v>0</v>
      </c>
      <c r="N229" s="1" t="s">
        <v>0</v>
      </c>
      <c r="O229" s="12"/>
      <c r="P229" s="12"/>
      <c r="Q229" s="12"/>
      <c r="R229" s="13"/>
    </row>
    <row r="230" spans="1:18" ht="98.25" customHeight="1" x14ac:dyDescent="0.2">
      <c r="A230" s="8" t="s">
        <v>597</v>
      </c>
      <c r="B230" s="9" t="s">
        <v>598</v>
      </c>
      <c r="C230" s="9" t="s">
        <v>0</v>
      </c>
      <c r="D230" s="9" t="s">
        <v>0</v>
      </c>
      <c r="E230" s="9" t="s">
        <v>0</v>
      </c>
      <c r="F230" s="9" t="s">
        <v>0</v>
      </c>
      <c r="G230" s="9" t="s">
        <v>0</v>
      </c>
      <c r="H230" s="10" t="s">
        <v>0</v>
      </c>
      <c r="I230" s="11"/>
      <c r="J230" s="11"/>
      <c r="K230" s="11"/>
      <c r="L230" s="9" t="s">
        <v>599</v>
      </c>
      <c r="M230" s="1">
        <v>15442.2</v>
      </c>
      <c r="N230" s="1">
        <v>13303.8</v>
      </c>
      <c r="O230" s="12">
        <f>O231+O233+O235+O237+O239+O241</f>
        <v>13223.1</v>
      </c>
      <c r="P230" s="12">
        <f t="shared" ref="P230:Q230" si="27">P231+P233+P235+P237+P239+P241</f>
        <v>11889.600000000002</v>
      </c>
      <c r="Q230" s="12">
        <f t="shared" si="27"/>
        <v>11905.8</v>
      </c>
      <c r="R230" s="13"/>
    </row>
    <row r="231" spans="1:18" ht="108" x14ac:dyDescent="0.2">
      <c r="A231" s="25" t="s">
        <v>186</v>
      </c>
      <c r="B231" s="26" t="s">
        <v>600</v>
      </c>
      <c r="C231" s="9" t="s">
        <v>32</v>
      </c>
      <c r="D231" s="9" t="s">
        <v>192</v>
      </c>
      <c r="E231" s="9" t="s">
        <v>34</v>
      </c>
      <c r="F231" s="9" t="s">
        <v>193</v>
      </c>
      <c r="G231" s="9" t="s">
        <v>36</v>
      </c>
      <c r="H231" s="10" t="s">
        <v>137</v>
      </c>
      <c r="I231" s="11"/>
      <c r="J231" s="11"/>
      <c r="K231" s="11"/>
      <c r="L231" s="9" t="s">
        <v>357</v>
      </c>
      <c r="M231" s="1">
        <v>5393.5</v>
      </c>
      <c r="N231" s="1">
        <v>4195.3</v>
      </c>
      <c r="O231" s="12">
        <v>3787.3</v>
      </c>
      <c r="P231" s="12">
        <v>3571.8</v>
      </c>
      <c r="Q231" s="12">
        <v>3573.4</v>
      </c>
      <c r="R231" s="13"/>
    </row>
    <row r="232" spans="1:18" ht="74.25" customHeight="1" x14ac:dyDescent="0.2">
      <c r="A232" s="25" t="s">
        <v>0</v>
      </c>
      <c r="B232" s="26" t="s">
        <v>0</v>
      </c>
      <c r="C232" s="9" t="s">
        <v>32</v>
      </c>
      <c r="D232" s="9" t="s">
        <v>195</v>
      </c>
      <c r="E232" s="9" t="s">
        <v>34</v>
      </c>
      <c r="F232" s="9" t="s">
        <v>0</v>
      </c>
      <c r="G232" s="9" t="s">
        <v>0</v>
      </c>
      <c r="H232" s="10" t="s">
        <v>0</v>
      </c>
      <c r="I232" s="11"/>
      <c r="J232" s="11"/>
      <c r="K232" s="11"/>
      <c r="L232" s="9" t="s">
        <v>0</v>
      </c>
      <c r="M232" s="1" t="s">
        <v>0</v>
      </c>
      <c r="N232" s="1" t="s">
        <v>0</v>
      </c>
      <c r="O232" s="12"/>
      <c r="P232" s="12"/>
      <c r="Q232" s="12"/>
      <c r="R232" s="13"/>
    </row>
    <row r="233" spans="1:18" ht="108" x14ac:dyDescent="0.2">
      <c r="A233" s="25" t="s">
        <v>187</v>
      </c>
      <c r="B233" s="26" t="s">
        <v>601</v>
      </c>
      <c r="C233" s="9" t="s">
        <v>32</v>
      </c>
      <c r="D233" s="9" t="s">
        <v>192</v>
      </c>
      <c r="E233" s="9" t="s">
        <v>34</v>
      </c>
      <c r="F233" s="9" t="s">
        <v>193</v>
      </c>
      <c r="G233" s="9" t="s">
        <v>36</v>
      </c>
      <c r="H233" s="10" t="s">
        <v>137</v>
      </c>
      <c r="I233" s="11"/>
      <c r="J233" s="11"/>
      <c r="K233" s="11"/>
      <c r="L233" s="9" t="s">
        <v>510</v>
      </c>
      <c r="M233" s="1">
        <v>8692.6</v>
      </c>
      <c r="N233" s="1">
        <v>8091</v>
      </c>
      <c r="O233" s="12">
        <v>8012.4</v>
      </c>
      <c r="P233" s="12">
        <v>7627.6</v>
      </c>
      <c r="Q233" s="12">
        <v>7620</v>
      </c>
      <c r="R233" s="13"/>
    </row>
    <row r="234" spans="1:18" ht="75.75" customHeight="1" x14ac:dyDescent="0.2">
      <c r="A234" s="25" t="s">
        <v>0</v>
      </c>
      <c r="B234" s="26" t="s">
        <v>0</v>
      </c>
      <c r="C234" s="9" t="s">
        <v>32</v>
      </c>
      <c r="D234" s="9" t="s">
        <v>195</v>
      </c>
      <c r="E234" s="9" t="s">
        <v>34</v>
      </c>
      <c r="F234" s="9" t="s">
        <v>0</v>
      </c>
      <c r="G234" s="9" t="s">
        <v>0</v>
      </c>
      <c r="H234" s="10" t="s">
        <v>0</v>
      </c>
      <c r="I234" s="11"/>
      <c r="J234" s="11"/>
      <c r="K234" s="11"/>
      <c r="L234" s="9" t="s">
        <v>0</v>
      </c>
      <c r="M234" s="1" t="s">
        <v>0</v>
      </c>
      <c r="N234" s="1" t="s">
        <v>0</v>
      </c>
      <c r="O234" s="12"/>
      <c r="P234" s="12"/>
      <c r="Q234" s="12"/>
      <c r="R234" s="13"/>
    </row>
    <row r="235" spans="1:18" ht="75.75" customHeight="1" x14ac:dyDescent="0.2">
      <c r="A235" s="25" t="s">
        <v>200</v>
      </c>
      <c r="B235" s="26" t="s">
        <v>602</v>
      </c>
      <c r="C235" s="9" t="s">
        <v>32</v>
      </c>
      <c r="D235" s="9" t="s">
        <v>192</v>
      </c>
      <c r="E235" s="9" t="s">
        <v>34</v>
      </c>
      <c r="F235" s="9" t="s">
        <v>0</v>
      </c>
      <c r="G235" s="9" t="s">
        <v>0</v>
      </c>
      <c r="H235" s="10" t="s">
        <v>0</v>
      </c>
      <c r="I235" s="11"/>
      <c r="J235" s="11"/>
      <c r="K235" s="11"/>
      <c r="L235" s="9" t="s">
        <v>202</v>
      </c>
      <c r="M235" s="1">
        <v>7.2</v>
      </c>
      <c r="N235" s="1">
        <v>7.1</v>
      </c>
      <c r="O235" s="12">
        <v>5.5</v>
      </c>
      <c r="P235" s="12">
        <v>7</v>
      </c>
      <c r="Q235" s="12">
        <v>7</v>
      </c>
      <c r="R235" s="13"/>
    </row>
    <row r="236" spans="1:18" ht="72" customHeight="1" x14ac:dyDescent="0.2">
      <c r="A236" s="25" t="s">
        <v>0</v>
      </c>
      <c r="B236" s="26" t="s">
        <v>0</v>
      </c>
      <c r="C236" s="9" t="s">
        <v>32</v>
      </c>
      <c r="D236" s="9" t="s">
        <v>203</v>
      </c>
      <c r="E236" s="9" t="s">
        <v>34</v>
      </c>
      <c r="F236" s="9" t="s">
        <v>0</v>
      </c>
      <c r="G236" s="9" t="s">
        <v>0</v>
      </c>
      <c r="H236" s="10" t="s">
        <v>0</v>
      </c>
      <c r="I236" s="11"/>
      <c r="J236" s="11"/>
      <c r="K236" s="11"/>
      <c r="L236" s="9" t="s">
        <v>0</v>
      </c>
      <c r="M236" s="1" t="s">
        <v>0</v>
      </c>
      <c r="N236" s="1" t="s">
        <v>0</v>
      </c>
      <c r="O236" s="12"/>
      <c r="P236" s="12"/>
      <c r="Q236" s="12"/>
      <c r="R236" s="13"/>
    </row>
    <row r="237" spans="1:18" ht="38.25" customHeight="1" x14ac:dyDescent="0.2">
      <c r="A237" s="25" t="s">
        <v>204</v>
      </c>
      <c r="B237" s="26" t="s">
        <v>603</v>
      </c>
      <c r="C237" s="9" t="s">
        <v>130</v>
      </c>
      <c r="D237" s="9" t="s">
        <v>206</v>
      </c>
      <c r="E237" s="9" t="s">
        <v>132</v>
      </c>
      <c r="F237" s="9" t="s">
        <v>0</v>
      </c>
      <c r="G237" s="9" t="s">
        <v>0</v>
      </c>
      <c r="H237" s="10" t="s">
        <v>0</v>
      </c>
      <c r="I237" s="11"/>
      <c r="J237" s="11"/>
      <c r="K237" s="11"/>
      <c r="L237" s="9" t="s">
        <v>38</v>
      </c>
      <c r="M237" s="1">
        <v>449.2</v>
      </c>
      <c r="N237" s="1">
        <v>366.2</v>
      </c>
      <c r="O237" s="12">
        <v>633.9</v>
      </c>
      <c r="P237" s="12">
        <v>0</v>
      </c>
      <c r="Q237" s="12">
        <v>0</v>
      </c>
      <c r="R237" s="13"/>
    </row>
    <row r="238" spans="1:18" ht="75.75" customHeight="1" x14ac:dyDescent="0.2">
      <c r="A238" s="25" t="s">
        <v>0</v>
      </c>
      <c r="B238" s="26" t="s">
        <v>0</v>
      </c>
      <c r="C238" s="9" t="s">
        <v>32</v>
      </c>
      <c r="D238" s="9" t="s">
        <v>210</v>
      </c>
      <c r="E238" s="9" t="s">
        <v>34</v>
      </c>
      <c r="F238" s="9" t="s">
        <v>0</v>
      </c>
      <c r="G238" s="9" t="s">
        <v>0</v>
      </c>
      <c r="H238" s="10" t="s">
        <v>0</v>
      </c>
      <c r="I238" s="11"/>
      <c r="J238" s="11"/>
      <c r="K238" s="11"/>
      <c r="L238" s="9" t="s">
        <v>0</v>
      </c>
      <c r="M238" s="1" t="s">
        <v>0</v>
      </c>
      <c r="N238" s="1" t="s">
        <v>0</v>
      </c>
      <c r="O238" s="12"/>
      <c r="P238" s="12"/>
      <c r="Q238" s="12"/>
      <c r="R238" s="13"/>
    </row>
    <row r="239" spans="1:18" ht="73.5" customHeight="1" x14ac:dyDescent="0.2">
      <c r="A239" s="25" t="s">
        <v>514</v>
      </c>
      <c r="B239" s="26" t="s">
        <v>604</v>
      </c>
      <c r="C239" s="9" t="s">
        <v>32</v>
      </c>
      <c r="D239" s="9" t="s">
        <v>605</v>
      </c>
      <c r="E239" s="9" t="s">
        <v>34</v>
      </c>
      <c r="F239" s="9" t="s">
        <v>0</v>
      </c>
      <c r="G239" s="9" t="s">
        <v>0</v>
      </c>
      <c r="H239" s="10" t="s">
        <v>0</v>
      </c>
      <c r="I239" s="11"/>
      <c r="J239" s="11"/>
      <c r="K239" s="11"/>
      <c r="L239" s="9" t="s">
        <v>175</v>
      </c>
      <c r="M239" s="1">
        <v>303.39999999999998</v>
      </c>
      <c r="N239" s="1">
        <v>103.5</v>
      </c>
      <c r="O239" s="12">
        <v>19.899999999999999</v>
      </c>
      <c r="P239" s="12">
        <v>0</v>
      </c>
      <c r="Q239" s="12">
        <v>0</v>
      </c>
      <c r="R239" s="13"/>
    </row>
    <row r="240" spans="1:18" ht="48" x14ac:dyDescent="0.2">
      <c r="A240" s="25" t="s">
        <v>0</v>
      </c>
      <c r="B240" s="26" t="s">
        <v>0</v>
      </c>
      <c r="C240" s="9" t="s">
        <v>469</v>
      </c>
      <c r="D240" s="9" t="s">
        <v>215</v>
      </c>
      <c r="E240" s="9" t="s">
        <v>470</v>
      </c>
      <c r="F240" s="9" t="s">
        <v>0</v>
      </c>
      <c r="G240" s="9" t="s">
        <v>0</v>
      </c>
      <c r="H240" s="10" t="s">
        <v>0</v>
      </c>
      <c r="I240" s="11"/>
      <c r="J240" s="11"/>
      <c r="K240" s="11"/>
      <c r="L240" s="9" t="s">
        <v>0</v>
      </c>
      <c r="M240" s="1" t="s">
        <v>0</v>
      </c>
      <c r="N240" s="1" t="s">
        <v>0</v>
      </c>
      <c r="O240" s="12"/>
      <c r="P240" s="12"/>
      <c r="Q240" s="12"/>
      <c r="R240" s="13"/>
    </row>
    <row r="241" spans="1:18" ht="96" x14ac:dyDescent="0.2">
      <c r="A241" s="25" t="s">
        <v>248</v>
      </c>
      <c r="B241" s="26" t="s">
        <v>606</v>
      </c>
      <c r="C241" s="9" t="s">
        <v>197</v>
      </c>
      <c r="D241" s="9" t="s">
        <v>198</v>
      </c>
      <c r="E241" s="9" t="s">
        <v>199</v>
      </c>
      <c r="F241" s="9" t="s">
        <v>250</v>
      </c>
      <c r="G241" s="9" t="s">
        <v>251</v>
      </c>
      <c r="H241" s="10" t="s">
        <v>137</v>
      </c>
      <c r="I241" s="11"/>
      <c r="J241" s="11"/>
      <c r="K241" s="11"/>
      <c r="L241" s="9" t="s">
        <v>252</v>
      </c>
      <c r="M241" s="1">
        <v>596.29999999999995</v>
      </c>
      <c r="N241" s="1">
        <v>540.70000000000005</v>
      </c>
      <c r="O241" s="12">
        <v>764.1</v>
      </c>
      <c r="P241" s="12">
        <v>683.2</v>
      </c>
      <c r="Q241" s="12">
        <v>705.4</v>
      </c>
      <c r="R241" s="13"/>
    </row>
    <row r="242" spans="1:18" ht="74.25" customHeight="1" x14ac:dyDescent="0.2">
      <c r="A242" s="25" t="s">
        <v>0</v>
      </c>
      <c r="B242" s="26" t="s">
        <v>0</v>
      </c>
      <c r="C242" s="9" t="s">
        <v>32</v>
      </c>
      <c r="D242" s="9" t="s">
        <v>203</v>
      </c>
      <c r="E242" s="9" t="s">
        <v>34</v>
      </c>
      <c r="F242" s="9" t="s">
        <v>0</v>
      </c>
      <c r="G242" s="9" t="s">
        <v>0</v>
      </c>
      <c r="H242" s="10" t="s">
        <v>0</v>
      </c>
      <c r="I242" s="11"/>
      <c r="J242" s="11"/>
      <c r="K242" s="11"/>
      <c r="L242" s="9" t="s">
        <v>0</v>
      </c>
      <c r="M242" s="1" t="s">
        <v>0</v>
      </c>
      <c r="N242" s="1" t="s">
        <v>0</v>
      </c>
      <c r="O242" s="12"/>
      <c r="P242" s="12"/>
      <c r="Q242" s="12"/>
      <c r="R242" s="13"/>
    </row>
    <row r="243" spans="1:18" ht="65.25" customHeight="1" x14ac:dyDescent="0.2">
      <c r="A243" s="8" t="s">
        <v>607</v>
      </c>
      <c r="B243" s="9" t="s">
        <v>608</v>
      </c>
      <c r="C243" s="9" t="s">
        <v>0</v>
      </c>
      <c r="D243" s="9" t="s">
        <v>0</v>
      </c>
      <c r="E243" s="9" t="s">
        <v>0</v>
      </c>
      <c r="F243" s="9" t="s">
        <v>0</v>
      </c>
      <c r="G243" s="9" t="s">
        <v>0</v>
      </c>
      <c r="H243" s="10" t="s">
        <v>0</v>
      </c>
      <c r="I243" s="11"/>
      <c r="J243" s="11"/>
      <c r="K243" s="11"/>
      <c r="L243" s="9" t="s">
        <v>609</v>
      </c>
      <c r="M243" s="1">
        <v>15.2</v>
      </c>
      <c r="N243" s="1">
        <v>5.7</v>
      </c>
      <c r="O243" s="12">
        <f>O244+O246</f>
        <v>0</v>
      </c>
      <c r="P243" s="12">
        <f t="shared" ref="P243:Q243" si="28">P244+P246</f>
        <v>10</v>
      </c>
      <c r="Q243" s="12">
        <f t="shared" si="28"/>
        <v>10</v>
      </c>
      <c r="R243" s="13"/>
    </row>
    <row r="244" spans="1:18" ht="42.75" customHeight="1" x14ac:dyDescent="0.2">
      <c r="A244" s="8" t="s">
        <v>610</v>
      </c>
      <c r="B244" s="9" t="s">
        <v>611</v>
      </c>
      <c r="C244" s="9" t="s">
        <v>0</v>
      </c>
      <c r="D244" s="9" t="s">
        <v>0</v>
      </c>
      <c r="E244" s="9" t="s">
        <v>0</v>
      </c>
      <c r="F244" s="9" t="s">
        <v>0</v>
      </c>
      <c r="G244" s="9" t="s">
        <v>0</v>
      </c>
      <c r="H244" s="10" t="s">
        <v>0</v>
      </c>
      <c r="I244" s="11"/>
      <c r="J244" s="11"/>
      <c r="K244" s="11"/>
      <c r="L244" s="9" t="s">
        <v>121</v>
      </c>
      <c r="M244" s="1">
        <v>15.2</v>
      </c>
      <c r="N244" s="1">
        <v>5.7</v>
      </c>
      <c r="O244" s="12">
        <f>O245</f>
        <v>0</v>
      </c>
      <c r="P244" s="12">
        <f t="shared" ref="P244:Q244" si="29">P245</f>
        <v>0</v>
      </c>
      <c r="Q244" s="12">
        <f t="shared" si="29"/>
        <v>0</v>
      </c>
      <c r="R244" s="13"/>
    </row>
    <row r="245" spans="1:18" ht="74.25" customHeight="1" x14ac:dyDescent="0.2">
      <c r="A245" s="8" t="s">
        <v>612</v>
      </c>
      <c r="B245" s="9" t="s">
        <v>613</v>
      </c>
      <c r="C245" s="9" t="s">
        <v>32</v>
      </c>
      <c r="D245" s="9" t="s">
        <v>614</v>
      </c>
      <c r="E245" s="9" t="s">
        <v>34</v>
      </c>
      <c r="F245" s="9" t="s">
        <v>0</v>
      </c>
      <c r="G245" s="9" t="s">
        <v>0</v>
      </c>
      <c r="H245" s="10" t="s">
        <v>0</v>
      </c>
      <c r="I245" s="11"/>
      <c r="J245" s="11"/>
      <c r="K245" s="11"/>
      <c r="L245" s="9" t="s">
        <v>121</v>
      </c>
      <c r="M245" s="1">
        <v>15.2</v>
      </c>
      <c r="N245" s="1">
        <v>5.7</v>
      </c>
      <c r="O245" s="12">
        <v>0</v>
      </c>
      <c r="P245" s="12">
        <v>0</v>
      </c>
      <c r="Q245" s="12">
        <v>0</v>
      </c>
      <c r="R245" s="13"/>
    </row>
    <row r="246" spans="1:18" ht="64.5" customHeight="1" x14ac:dyDescent="0.2">
      <c r="A246" s="8" t="s">
        <v>272</v>
      </c>
      <c r="B246" s="9" t="s">
        <v>615</v>
      </c>
      <c r="C246" s="9" t="s">
        <v>0</v>
      </c>
      <c r="D246" s="9" t="s">
        <v>0</v>
      </c>
      <c r="E246" s="9" t="s">
        <v>0</v>
      </c>
      <c r="F246" s="9" t="s">
        <v>0</v>
      </c>
      <c r="G246" s="9" t="s">
        <v>0</v>
      </c>
      <c r="H246" s="10" t="s">
        <v>0</v>
      </c>
      <c r="I246" s="11"/>
      <c r="J246" s="11"/>
      <c r="K246" s="11"/>
      <c r="L246" s="9" t="s">
        <v>281</v>
      </c>
      <c r="M246" s="1">
        <v>0</v>
      </c>
      <c r="N246" s="1">
        <v>0</v>
      </c>
      <c r="O246" s="12">
        <f>O247</f>
        <v>0</v>
      </c>
      <c r="P246" s="12">
        <f t="shared" ref="P246:Q246" si="30">P247</f>
        <v>10</v>
      </c>
      <c r="Q246" s="12">
        <f t="shared" si="30"/>
        <v>10</v>
      </c>
      <c r="R246" s="13"/>
    </row>
    <row r="247" spans="1:18" ht="74.25" customHeight="1" x14ac:dyDescent="0.2">
      <c r="A247" s="8" t="s">
        <v>279</v>
      </c>
      <c r="B247" s="9" t="s">
        <v>616</v>
      </c>
      <c r="C247" s="9" t="s">
        <v>32</v>
      </c>
      <c r="D247" s="9" t="s">
        <v>526</v>
      </c>
      <c r="E247" s="9" t="s">
        <v>34</v>
      </c>
      <c r="F247" s="9" t="s">
        <v>0</v>
      </c>
      <c r="G247" s="9" t="s">
        <v>0</v>
      </c>
      <c r="H247" s="10" t="s">
        <v>0</v>
      </c>
      <c r="I247" s="11"/>
      <c r="J247" s="11"/>
      <c r="K247" s="11"/>
      <c r="L247" s="9" t="s">
        <v>281</v>
      </c>
      <c r="M247" s="1">
        <v>0</v>
      </c>
      <c r="N247" s="1">
        <v>0</v>
      </c>
      <c r="O247" s="12">
        <v>0</v>
      </c>
      <c r="P247" s="12">
        <v>10</v>
      </c>
      <c r="Q247" s="12">
        <v>10</v>
      </c>
      <c r="R247" s="13"/>
    </row>
    <row r="248" spans="1:18" ht="77.25" customHeight="1" x14ac:dyDescent="0.2">
      <c r="A248" s="8" t="s">
        <v>617</v>
      </c>
      <c r="B248" s="9" t="s">
        <v>618</v>
      </c>
      <c r="C248" s="9" t="s">
        <v>0</v>
      </c>
      <c r="D248" s="9" t="s">
        <v>0</v>
      </c>
      <c r="E248" s="9" t="s">
        <v>0</v>
      </c>
      <c r="F248" s="9" t="s">
        <v>0</v>
      </c>
      <c r="G248" s="9" t="s">
        <v>0</v>
      </c>
      <c r="H248" s="10" t="s">
        <v>0</v>
      </c>
      <c r="I248" s="11"/>
      <c r="J248" s="11"/>
      <c r="K248" s="11"/>
      <c r="L248" s="9" t="s">
        <v>529</v>
      </c>
      <c r="M248" s="1">
        <v>866.8</v>
      </c>
      <c r="N248" s="1">
        <v>752.9</v>
      </c>
      <c r="O248" s="12">
        <f>O249+O251</f>
        <v>756.6</v>
      </c>
      <c r="P248" s="12">
        <f t="shared" ref="P248:Q248" si="31">P249+P251</f>
        <v>756.6</v>
      </c>
      <c r="Q248" s="12">
        <f t="shared" si="31"/>
        <v>756.6</v>
      </c>
      <c r="R248" s="13"/>
    </row>
    <row r="249" spans="1:18" ht="14.25" customHeight="1" x14ac:dyDescent="0.2">
      <c r="A249" s="8" t="s">
        <v>285</v>
      </c>
      <c r="B249" s="9" t="s">
        <v>619</v>
      </c>
      <c r="C249" s="9" t="s">
        <v>0</v>
      </c>
      <c r="D249" s="9" t="s">
        <v>0</v>
      </c>
      <c r="E249" s="9" t="s">
        <v>0</v>
      </c>
      <c r="F249" s="9" t="s">
        <v>0</v>
      </c>
      <c r="G249" s="9" t="s">
        <v>0</v>
      </c>
      <c r="H249" s="10" t="s">
        <v>0</v>
      </c>
      <c r="I249" s="11"/>
      <c r="J249" s="11"/>
      <c r="K249" s="11"/>
      <c r="L249" s="9" t="s">
        <v>531</v>
      </c>
      <c r="M249" s="1">
        <v>865.2</v>
      </c>
      <c r="N249" s="1">
        <v>751.3</v>
      </c>
      <c r="O249" s="12">
        <f>O250</f>
        <v>755</v>
      </c>
      <c r="P249" s="12">
        <f t="shared" ref="P249:Q249" si="32">P250</f>
        <v>755</v>
      </c>
      <c r="Q249" s="12">
        <f t="shared" si="32"/>
        <v>755</v>
      </c>
      <c r="R249" s="13"/>
    </row>
    <row r="250" spans="1:18" ht="409.5" x14ac:dyDescent="0.2">
      <c r="A250" s="8" t="s">
        <v>455</v>
      </c>
      <c r="B250" s="9" t="s">
        <v>620</v>
      </c>
      <c r="C250" s="9" t="s">
        <v>533</v>
      </c>
      <c r="D250" s="9" t="s">
        <v>114</v>
      </c>
      <c r="E250" s="9" t="s">
        <v>534</v>
      </c>
      <c r="F250" s="9" t="s">
        <v>535</v>
      </c>
      <c r="G250" s="9" t="s">
        <v>36</v>
      </c>
      <c r="H250" s="10" t="s">
        <v>536</v>
      </c>
      <c r="I250" s="11"/>
      <c r="J250" s="11"/>
      <c r="K250" s="11"/>
      <c r="L250" s="9" t="s">
        <v>531</v>
      </c>
      <c r="M250" s="1">
        <v>865.2</v>
      </c>
      <c r="N250" s="1">
        <v>751.3</v>
      </c>
      <c r="O250" s="12">
        <v>755</v>
      </c>
      <c r="P250" s="12">
        <v>755</v>
      </c>
      <c r="Q250" s="12">
        <v>755</v>
      </c>
      <c r="R250" s="13"/>
    </row>
    <row r="251" spans="1:18" ht="26.25" customHeight="1" x14ac:dyDescent="0.2">
      <c r="A251" s="8" t="s">
        <v>308</v>
      </c>
      <c r="B251" s="9" t="s">
        <v>621</v>
      </c>
      <c r="C251" s="9" t="s">
        <v>0</v>
      </c>
      <c r="D251" s="9" t="s">
        <v>0</v>
      </c>
      <c r="E251" s="9" t="s">
        <v>0</v>
      </c>
      <c r="F251" s="9" t="s">
        <v>0</v>
      </c>
      <c r="G251" s="9" t="s">
        <v>0</v>
      </c>
      <c r="H251" s="10" t="s">
        <v>0</v>
      </c>
      <c r="I251" s="11"/>
      <c r="J251" s="11"/>
      <c r="K251" s="11"/>
      <c r="L251" s="9" t="s">
        <v>357</v>
      </c>
      <c r="M251" s="1">
        <v>1.6</v>
      </c>
      <c r="N251" s="1">
        <v>1.6</v>
      </c>
      <c r="O251" s="12">
        <f>O252</f>
        <v>1.6</v>
      </c>
      <c r="P251" s="12">
        <f t="shared" ref="P251:Q251" si="33">P252</f>
        <v>1.6</v>
      </c>
      <c r="Q251" s="12">
        <f t="shared" si="33"/>
        <v>1.6</v>
      </c>
      <c r="R251" s="13"/>
    </row>
    <row r="252" spans="1:18" ht="88.5" customHeight="1" x14ac:dyDescent="0.2">
      <c r="A252" s="8" t="s">
        <v>350</v>
      </c>
      <c r="B252" s="9" t="s">
        <v>622</v>
      </c>
      <c r="C252" s="9" t="s">
        <v>0</v>
      </c>
      <c r="D252" s="9" t="s">
        <v>0</v>
      </c>
      <c r="E252" s="9" t="s">
        <v>0</v>
      </c>
      <c r="F252" s="9" t="s">
        <v>352</v>
      </c>
      <c r="G252" s="9" t="s">
        <v>539</v>
      </c>
      <c r="H252" s="10" t="s">
        <v>354</v>
      </c>
      <c r="I252" s="11"/>
      <c r="J252" s="11"/>
      <c r="K252" s="11"/>
      <c r="L252" s="9" t="s">
        <v>357</v>
      </c>
      <c r="M252" s="1">
        <v>1.6</v>
      </c>
      <c r="N252" s="1">
        <v>1.6</v>
      </c>
      <c r="O252" s="12">
        <v>1.6</v>
      </c>
      <c r="P252" s="12">
        <v>1.6</v>
      </c>
      <c r="Q252" s="12">
        <v>1.6</v>
      </c>
      <c r="R252" s="13"/>
    </row>
    <row r="253" spans="1:18" ht="60" x14ac:dyDescent="0.2">
      <c r="A253" s="8" t="s">
        <v>623</v>
      </c>
      <c r="B253" s="9" t="s">
        <v>624</v>
      </c>
      <c r="C253" s="9" t="s">
        <v>0</v>
      </c>
      <c r="D253" s="9" t="s">
        <v>0</v>
      </c>
      <c r="E253" s="9" t="s">
        <v>0</v>
      </c>
      <c r="F253" s="9" t="s">
        <v>0</v>
      </c>
      <c r="G253" s="9" t="s">
        <v>0</v>
      </c>
      <c r="H253" s="10" t="s">
        <v>0</v>
      </c>
      <c r="I253" s="11"/>
      <c r="J253" s="11"/>
      <c r="K253" s="11"/>
      <c r="L253" s="9" t="s">
        <v>625</v>
      </c>
      <c r="M253" s="1">
        <v>6027.5</v>
      </c>
      <c r="N253" s="1">
        <v>6027.5</v>
      </c>
      <c r="O253" s="12">
        <f>O254</f>
        <v>43</v>
      </c>
      <c r="P253" s="12">
        <f t="shared" ref="P253:Q253" si="34">P254</f>
        <v>45</v>
      </c>
      <c r="Q253" s="12">
        <f t="shared" si="34"/>
        <v>47</v>
      </c>
      <c r="R253" s="13"/>
    </row>
    <row r="254" spans="1:18" x14ac:dyDescent="0.2">
      <c r="A254" s="8" t="s">
        <v>429</v>
      </c>
      <c r="B254" s="9" t="s">
        <v>626</v>
      </c>
      <c r="C254" s="9" t="s">
        <v>0</v>
      </c>
      <c r="D254" s="9" t="s">
        <v>0</v>
      </c>
      <c r="E254" s="9" t="s">
        <v>0</v>
      </c>
      <c r="F254" s="9" t="s">
        <v>0</v>
      </c>
      <c r="G254" s="9" t="s">
        <v>0</v>
      </c>
      <c r="H254" s="10" t="s">
        <v>0</v>
      </c>
      <c r="I254" s="11"/>
      <c r="J254" s="11"/>
      <c r="K254" s="11"/>
      <c r="L254" s="9" t="s">
        <v>625</v>
      </c>
      <c r="M254" s="1">
        <v>6027.5</v>
      </c>
      <c r="N254" s="1">
        <v>6027.5</v>
      </c>
      <c r="O254" s="12">
        <f>O255</f>
        <v>43</v>
      </c>
      <c r="P254" s="12">
        <f t="shared" ref="P254:Q254" si="35">P255</f>
        <v>45</v>
      </c>
      <c r="Q254" s="12">
        <f t="shared" si="35"/>
        <v>47</v>
      </c>
      <c r="R254" s="13"/>
    </row>
    <row r="255" spans="1:18" ht="50.25" customHeight="1" x14ac:dyDescent="0.2">
      <c r="A255" s="8" t="s">
        <v>627</v>
      </c>
      <c r="B255" s="9" t="s">
        <v>628</v>
      </c>
      <c r="C255" s="9" t="s">
        <v>0</v>
      </c>
      <c r="D255" s="9" t="s">
        <v>0</v>
      </c>
      <c r="E255" s="9" t="s">
        <v>0</v>
      </c>
      <c r="F255" s="9" t="s">
        <v>0</v>
      </c>
      <c r="G255" s="9" t="s">
        <v>0</v>
      </c>
      <c r="H255" s="10" t="s">
        <v>0</v>
      </c>
      <c r="I255" s="11"/>
      <c r="J255" s="11"/>
      <c r="K255" s="11"/>
      <c r="L255" s="9" t="s">
        <v>625</v>
      </c>
      <c r="M255" s="1">
        <v>6027.5</v>
      </c>
      <c r="N255" s="1">
        <v>6027.5</v>
      </c>
      <c r="O255" s="12">
        <f>O256+O257</f>
        <v>43</v>
      </c>
      <c r="P255" s="12">
        <f t="shared" ref="P255:Q255" si="36">P256+P257</f>
        <v>45</v>
      </c>
      <c r="Q255" s="12">
        <f t="shared" si="36"/>
        <v>47</v>
      </c>
      <c r="R255" s="13"/>
    </row>
    <row r="256" spans="1:18" ht="84" x14ac:dyDescent="0.2">
      <c r="A256" s="8" t="s">
        <v>629</v>
      </c>
      <c r="B256" s="9" t="s">
        <v>630</v>
      </c>
      <c r="C256" s="9" t="s">
        <v>32</v>
      </c>
      <c r="D256" s="9" t="s">
        <v>171</v>
      </c>
      <c r="E256" s="9" t="s">
        <v>34</v>
      </c>
      <c r="F256" s="9" t="s">
        <v>426</v>
      </c>
      <c r="G256" s="9" t="s">
        <v>436</v>
      </c>
      <c r="H256" s="10" t="s">
        <v>427</v>
      </c>
      <c r="I256" s="11"/>
      <c r="J256" s="11"/>
      <c r="K256" s="11"/>
      <c r="L256" s="9" t="s">
        <v>357</v>
      </c>
      <c r="M256" s="1">
        <v>49.2</v>
      </c>
      <c r="N256" s="1">
        <v>49.2</v>
      </c>
      <c r="O256" s="12">
        <v>43</v>
      </c>
      <c r="P256" s="12">
        <v>45</v>
      </c>
      <c r="Q256" s="12">
        <v>47</v>
      </c>
      <c r="R256" s="13"/>
    </row>
    <row r="257" spans="1:18" ht="84" x14ac:dyDescent="0.2">
      <c r="A257" s="8" t="s">
        <v>631</v>
      </c>
      <c r="B257" s="9" t="s">
        <v>632</v>
      </c>
      <c r="C257" s="9" t="s">
        <v>32</v>
      </c>
      <c r="D257" s="9" t="s">
        <v>171</v>
      </c>
      <c r="E257" s="9" t="s">
        <v>34</v>
      </c>
      <c r="F257" s="9" t="s">
        <v>426</v>
      </c>
      <c r="G257" s="9" t="s">
        <v>436</v>
      </c>
      <c r="H257" s="10" t="s">
        <v>427</v>
      </c>
      <c r="I257" s="11"/>
      <c r="J257" s="11"/>
      <c r="K257" s="11"/>
      <c r="L257" s="9" t="s">
        <v>92</v>
      </c>
      <c r="M257" s="1">
        <v>5978.3</v>
      </c>
      <c r="N257" s="1">
        <v>5978.3</v>
      </c>
      <c r="O257" s="12">
        <v>0</v>
      </c>
      <c r="P257" s="12">
        <v>0</v>
      </c>
      <c r="Q257" s="12">
        <v>0</v>
      </c>
      <c r="R257" s="13"/>
    </row>
    <row r="258" spans="1:18" ht="36" x14ac:dyDescent="0.2">
      <c r="A258" s="8" t="s">
        <v>633</v>
      </c>
      <c r="B258" s="9" t="s">
        <v>634</v>
      </c>
      <c r="C258" s="9" t="s">
        <v>0</v>
      </c>
      <c r="D258" s="9" t="s">
        <v>0</v>
      </c>
      <c r="E258" s="9" t="s">
        <v>0</v>
      </c>
      <c r="F258" s="9" t="s">
        <v>0</v>
      </c>
      <c r="G258" s="9" t="s">
        <v>0</v>
      </c>
      <c r="H258" s="10" t="s">
        <v>0</v>
      </c>
      <c r="I258" s="11"/>
      <c r="J258" s="11"/>
      <c r="K258" s="11"/>
      <c r="L258" s="9" t="s">
        <v>454</v>
      </c>
      <c r="M258" s="1">
        <v>0</v>
      </c>
      <c r="N258" s="1">
        <v>0</v>
      </c>
      <c r="O258" s="12">
        <v>0</v>
      </c>
      <c r="P258" s="12">
        <v>189.5</v>
      </c>
      <c r="Q258" s="12">
        <v>389.1</v>
      </c>
      <c r="R258" s="13"/>
    </row>
    <row r="260" spans="1:18" ht="33.75" customHeight="1" x14ac:dyDescent="0.2">
      <c r="A260" s="24"/>
      <c r="C260" s="35" t="s">
        <v>668</v>
      </c>
      <c r="D260" s="35"/>
      <c r="E260" s="35"/>
      <c r="F260" s="35"/>
      <c r="G260" s="35"/>
      <c r="H260" s="24"/>
      <c r="I260" s="36"/>
      <c r="J260" s="36"/>
      <c r="L260" s="37" t="s">
        <v>671</v>
      </c>
      <c r="M260" s="38"/>
      <c r="N260" s="38"/>
    </row>
    <row r="261" spans="1:18" x14ac:dyDescent="0.2">
      <c r="I261" s="34" t="s">
        <v>669</v>
      </c>
      <c r="J261" s="34"/>
      <c r="L261" s="34" t="s">
        <v>670</v>
      </c>
      <c r="M261" s="34"/>
      <c r="N261" s="34"/>
    </row>
    <row r="263" spans="1:18" x14ac:dyDescent="0.2">
      <c r="A263" s="24" t="s">
        <v>672</v>
      </c>
      <c r="C263" s="35" t="s">
        <v>673</v>
      </c>
      <c r="D263" s="39"/>
      <c r="E263" s="39"/>
      <c r="F263" s="39"/>
      <c r="G263" s="39"/>
      <c r="I263" s="36"/>
      <c r="J263" s="36"/>
      <c r="L263" s="37" t="s">
        <v>674</v>
      </c>
      <c r="M263" s="38"/>
      <c r="N263" s="38"/>
    </row>
    <row r="264" spans="1:18" x14ac:dyDescent="0.2">
      <c r="I264" s="34" t="s">
        <v>669</v>
      </c>
      <c r="J264" s="34"/>
      <c r="L264" s="34" t="s">
        <v>670</v>
      </c>
      <c r="M264" s="34"/>
      <c r="N264" s="34"/>
    </row>
    <row r="265" spans="1:18" x14ac:dyDescent="0.2">
      <c r="A265" s="24" t="s">
        <v>675</v>
      </c>
    </row>
  </sheetData>
  <mergeCells count="164">
    <mergeCell ref="I264:J264"/>
    <mergeCell ref="L264:N264"/>
    <mergeCell ref="C260:G260"/>
    <mergeCell ref="I260:J260"/>
    <mergeCell ref="I261:J261"/>
    <mergeCell ref="L260:N260"/>
    <mergeCell ref="L261:N261"/>
    <mergeCell ref="C263:G263"/>
    <mergeCell ref="I263:J263"/>
    <mergeCell ref="L263:N263"/>
    <mergeCell ref="A183:A184"/>
    <mergeCell ref="B183:B184"/>
    <mergeCell ref="A173:A174"/>
    <mergeCell ref="B173:B174"/>
    <mergeCell ref="A175:A176"/>
    <mergeCell ref="B175:B176"/>
    <mergeCell ref="A177:A178"/>
    <mergeCell ref="B177:B178"/>
    <mergeCell ref="A179:A180"/>
    <mergeCell ref="B179:B180"/>
    <mergeCell ref="A181:A182"/>
    <mergeCell ref="B181:B182"/>
    <mergeCell ref="A161:A162"/>
    <mergeCell ref="B161:B162"/>
    <mergeCell ref="A164:A165"/>
    <mergeCell ref="B164:B165"/>
    <mergeCell ref="A166:A167"/>
    <mergeCell ref="B166:B167"/>
    <mergeCell ref="A170:A171"/>
    <mergeCell ref="B170:B171"/>
    <mergeCell ref="A149:A150"/>
    <mergeCell ref="B149:B150"/>
    <mergeCell ref="A151:A154"/>
    <mergeCell ref="B151:B154"/>
    <mergeCell ref="A155:A156"/>
    <mergeCell ref="B155:B156"/>
    <mergeCell ref="A157:A158"/>
    <mergeCell ref="B157:B158"/>
    <mergeCell ref="A159:A160"/>
    <mergeCell ref="B159:B160"/>
    <mergeCell ref="A239:A240"/>
    <mergeCell ref="B239:B240"/>
    <mergeCell ref="A241:A242"/>
    <mergeCell ref="B241:B242"/>
    <mergeCell ref="A233:A234"/>
    <mergeCell ref="B233:B234"/>
    <mergeCell ref="A235:A236"/>
    <mergeCell ref="B235:B236"/>
    <mergeCell ref="A237:A238"/>
    <mergeCell ref="B237:B238"/>
    <mergeCell ref="A226:A227"/>
    <mergeCell ref="B226:B227"/>
    <mergeCell ref="A228:A229"/>
    <mergeCell ref="B228:B229"/>
    <mergeCell ref="A231:A232"/>
    <mergeCell ref="B231:B232"/>
    <mergeCell ref="A220:A221"/>
    <mergeCell ref="B220:B221"/>
    <mergeCell ref="A222:A223"/>
    <mergeCell ref="B222:B223"/>
    <mergeCell ref="A224:A225"/>
    <mergeCell ref="B224:B225"/>
    <mergeCell ref="A214:A215"/>
    <mergeCell ref="B214:B215"/>
    <mergeCell ref="A216:A217"/>
    <mergeCell ref="B216:B217"/>
    <mergeCell ref="A218:A219"/>
    <mergeCell ref="B218:B219"/>
    <mergeCell ref="A204:A205"/>
    <mergeCell ref="B204:B205"/>
    <mergeCell ref="A212:A213"/>
    <mergeCell ref="B212:B213"/>
    <mergeCell ref="C6:K6"/>
    <mergeCell ref="A2:R2"/>
    <mergeCell ref="A3:R3"/>
    <mergeCell ref="A4:R4"/>
    <mergeCell ref="A5:A8"/>
    <mergeCell ref="B5:B8"/>
    <mergeCell ref="C5:K5"/>
    <mergeCell ref="L5:L7"/>
    <mergeCell ref="M5:Q5"/>
    <mergeCell ref="C7:E7"/>
    <mergeCell ref="R5:R8"/>
    <mergeCell ref="M6:N6"/>
    <mergeCell ref="F7:H7"/>
    <mergeCell ref="I7:K7"/>
    <mergeCell ref="M7:N7"/>
    <mergeCell ref="Q7:Q8"/>
    <mergeCell ref="A19:A21"/>
    <mergeCell ref="B19:B21"/>
    <mergeCell ref="A22:A23"/>
    <mergeCell ref="B22:B23"/>
    <mergeCell ref="P7:P8"/>
    <mergeCell ref="O7:O8"/>
    <mergeCell ref="A13:A15"/>
    <mergeCell ref="B13:B15"/>
    <mergeCell ref="A16:A17"/>
    <mergeCell ref="B16:B17"/>
    <mergeCell ref="A24:A25"/>
    <mergeCell ref="B24:B25"/>
    <mergeCell ref="A26:A27"/>
    <mergeCell ref="B26:B27"/>
    <mergeCell ref="A28:A30"/>
    <mergeCell ref="B28:B30"/>
    <mergeCell ref="A31:A32"/>
    <mergeCell ref="B31:B32"/>
    <mergeCell ref="A33:A34"/>
    <mergeCell ref="B33:B34"/>
    <mergeCell ref="A35:A38"/>
    <mergeCell ref="B35:B38"/>
    <mergeCell ref="A39:A41"/>
    <mergeCell ref="B39:B41"/>
    <mergeCell ref="A42:A45"/>
    <mergeCell ref="B42:B45"/>
    <mergeCell ref="A47:A48"/>
    <mergeCell ref="B47:B48"/>
    <mergeCell ref="A49:A53"/>
    <mergeCell ref="B49:B53"/>
    <mergeCell ref="A54:A56"/>
    <mergeCell ref="B54:B56"/>
    <mergeCell ref="A58:A60"/>
    <mergeCell ref="B58:B60"/>
    <mergeCell ref="A62:A63"/>
    <mergeCell ref="B62:B63"/>
    <mergeCell ref="A64:A66"/>
    <mergeCell ref="B64:B66"/>
    <mergeCell ref="A67:A68"/>
    <mergeCell ref="B67:B68"/>
    <mergeCell ref="A69:A70"/>
    <mergeCell ref="B69:B70"/>
    <mergeCell ref="A72:A73"/>
    <mergeCell ref="B72:B73"/>
    <mergeCell ref="A74:A76"/>
    <mergeCell ref="B74:B76"/>
    <mergeCell ref="A77:A78"/>
    <mergeCell ref="B77:B78"/>
    <mergeCell ref="A79:A82"/>
    <mergeCell ref="B79:B82"/>
    <mergeCell ref="A83:A84"/>
    <mergeCell ref="B83:B84"/>
    <mergeCell ref="A85:A86"/>
    <mergeCell ref="B85:B86"/>
    <mergeCell ref="A87:A88"/>
    <mergeCell ref="B87:B88"/>
    <mergeCell ref="A89:A90"/>
    <mergeCell ref="B89:B90"/>
    <mergeCell ref="A91:A92"/>
    <mergeCell ref="B91:B92"/>
    <mergeCell ref="A118:A120"/>
    <mergeCell ref="B118:B120"/>
    <mergeCell ref="A121:A122"/>
    <mergeCell ref="B121:B122"/>
    <mergeCell ref="A141:A142"/>
    <mergeCell ref="B141:B142"/>
    <mergeCell ref="A93:A94"/>
    <mergeCell ref="B93:B94"/>
    <mergeCell ref="A97:A98"/>
    <mergeCell ref="B97:B98"/>
    <mergeCell ref="A107:A108"/>
    <mergeCell ref="B107:B108"/>
    <mergeCell ref="A111:A112"/>
    <mergeCell ref="B111:B112"/>
    <mergeCell ref="A113:A116"/>
    <mergeCell ref="B113:B116"/>
  </mergeCells>
  <pageMargins left="0.31496062992125984" right="0.31496062992125984" top="0.15748031496062992" bottom="0.15748031496062992" header="0.31496062992125984" footer="0.31496062992125984"/>
  <pageSetup paperSize="9" scale="52" orientation="landscape" r:id="rId1"/>
  <colBreaks count="1" manualBreakCount="1">
    <brk id="1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КОНСОЛИДАЦИЯ</vt:lpstr>
      <vt:lpstr>КОНСОЛИДАЦИЯ!Заголовки_для_печати</vt:lpstr>
      <vt:lpstr>КОНСОЛИДАЦИЯ!Область_печати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2020-04-20T06:19:23Z</dcterms:modified>
</cp:coreProperties>
</file>